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415" activeTab="0"/>
  </bookViews>
  <sheets>
    <sheet name="2017 рік освіта тис" sheetId="1" r:id="rId1"/>
  </sheets>
  <definedNames>
    <definedName name="RangeToPoke">#REF!</definedName>
    <definedName name="we">#REF!</definedName>
    <definedName name="_xlnm.Print_Titles" localSheetId="0">'2017 рік освіта тис'!$13:$13</definedName>
  </definedNames>
  <calcPr fullCalcOnLoad="1"/>
</workbook>
</file>

<file path=xl/sharedStrings.xml><?xml version="1.0" encoding="utf-8"?>
<sst xmlns="http://schemas.openxmlformats.org/spreadsheetml/2006/main" count="62" uniqueCount="55">
  <si>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</si>
  <si>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</si>
  <si>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</si>
  <si>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</si>
  <si>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</si>
  <si>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</si>
  <si>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</si>
  <si>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</si>
  <si>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</si>
  <si>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</si>
  <si>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</si>
  <si>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</si>
  <si>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</si>
  <si>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в т.ч. за бюджетними програмами</t>
  </si>
  <si>
    <t>0950</t>
  </si>
  <si>
    <t>Видатки всього за головним розпорядником коштів державного бюджету:                                                                                                                 в т.ч.</t>
  </si>
  <si>
    <t>(найменування головного розпорядника коштів державного бюджету)</t>
  </si>
  <si>
    <t>Управління освіти і науки Чернігівської обласної державної адміністрації</t>
  </si>
  <si>
    <t>0922</t>
  </si>
  <si>
    <t>0930</t>
  </si>
  <si>
    <t>0960</t>
  </si>
  <si>
    <t>Надання позашкільної освіти позашкільними закладами освіти, заходи із позашкільної роботи з дітьми</t>
  </si>
  <si>
    <t>0941</t>
  </si>
  <si>
    <t>0990</t>
  </si>
  <si>
    <t>0810</t>
  </si>
  <si>
    <t>0490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</si>
  <si>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</si>
  <si>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Надання загальної середньої освіти загальноосвітніми школами-інтернатами для дітей-сиріт і дітей, позбавлених батьківського піклування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</si>
  <si>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</si>
  <si>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</si>
  <si>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Утримання та навчально-тренувальна робота комунальних  дитячо-юнацьких спортивних шкіл</t>
  </si>
  <si>
    <t>за 2018 рік</t>
  </si>
  <si>
    <t>план на 2018 рік з урахуванням внесених змін</t>
  </si>
  <si>
    <t xml:space="preserve">касове виконання за  2018 рік </t>
  </si>
  <si>
    <t xml:space="preserve">касове виконання за   2018 рік </t>
  </si>
  <si>
    <t>0611040</t>
  </si>
  <si>
    <t>0611070</t>
  </si>
  <si>
    <t>0611080</t>
  </si>
  <si>
    <t>0611090</t>
  </si>
  <si>
    <t>0611120</t>
  </si>
  <si>
    <t>0611110</t>
  </si>
  <si>
    <t>0611140</t>
  </si>
  <si>
    <t>0611150</t>
  </si>
  <si>
    <t>Забезпечення діяльності інших закладів у сфері освіти</t>
  </si>
  <si>
    <t>0611161</t>
  </si>
  <si>
    <t>0615031</t>
  </si>
  <si>
    <t>0617321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</si>
  <si>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</si>
  <si>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освітніх установ та закладів</t>
  </si>
  <si>
    <t>0617363</t>
  </si>
  <si>
    <t xml:space="preserve">Підготовка кадрів професійно-технічними  закладами та іншими закладами освіти </t>
  </si>
  <si>
    <t>Підготовка кадрів вищими навчальними закладами І-ІІ рівнів акредитації (коледжами, технікумами, училищами)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</si>
  <si>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</si>
  <si>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</si>
  <si>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0443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</si>
</sst>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_-#,##0\ &quot;грн.&quot;;* \-#,##0\ &quot;грн.&quot;;* _-&quot;-&quot;\ &quot;грн.&quot;;@"/>
    <numFmt numFmtId="173" formatCode="* #,##0;* \-#,##0;* &quot;-&quot;;@"/>
    <numFmt numFmtId="174" formatCode="* _-#,##0.00\ &quot;грн.&quot;;* \-#,##0.00\ &quot;грн.&quot;;* _-&quot;-&quot;??\ &quot;грн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d/m"/>
    <numFmt numFmtId="185" formatCode="0.0"/>
    <numFmt numFmtId="186" formatCode="0\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#,##0.000"/>
    <numFmt numFmtId="195" formatCode="_-* #,##0.0&quot;р.&quot;_-;\-* #,##0.0&quot;р.&quot;_-;_-* &quot;-&quot;?&quot;р.&quot;_-;_-@_-"/>
    <numFmt numFmtId="196" formatCode="_-* #,##0.0&quot;р.&quot;_-;\-* #,##0.0&quot;р.&quot;_-;_-* &quot;-&quot;&quot;р.&quot;_-;_-@_-"/>
    <numFmt numFmtId="197" formatCode="_-* #,##0.00&quot;р.&quot;_-;\-* #,##0.00&quot;р.&quot;_-;_-* &quot;-&quot;&quot;р.&quot;_-;_-@_-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19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93" fontId="0" fillId="0" borderId="10" xfId="0" applyNumberFormat="1" applyFill="1" applyBorder="1" applyAlignment="1">
      <alignment/>
    </xf>
    <xf numFmtId="193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93" fontId="9" fillId="0" borderId="10" xfId="0" applyNumberFormat="1" applyFont="1" applyFill="1" applyBorder="1" applyAlignment="1" applyProtection="1">
      <alignment vertical="center"/>
      <protection/>
    </xf>
    <xf numFmtId="193" fontId="7" fillId="24" borderId="10" xfId="0" applyNumberFormat="1" applyFont="1" applyFill="1" applyBorder="1" applyAlignment="1">
      <alignment vertical="center"/>
    </xf>
    <xf numFmtId="193" fontId="7" fillId="0" borderId="10" xfId="0" applyNumberFormat="1" applyFont="1" applyBorder="1" applyAlignment="1">
      <alignment vertical="center"/>
    </xf>
    <xf numFmtId="193" fontId="0" fillId="0" borderId="10" xfId="0" applyNumberFormat="1" applyBorder="1" applyAlignment="1">
      <alignment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vertical="center"/>
    </xf>
    <xf numFmtId="185" fontId="7" fillId="0" borderId="10" xfId="0" applyNumberFormat="1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93" fontId="9" fillId="24" borderId="10" xfId="0" applyNumberFormat="1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10" fillId="24" borderId="0" xfId="0" applyNumberFormat="1" applyFont="1" applyFill="1" applyBorder="1" applyAlignment="1" applyProtection="1">
      <alignment/>
      <protection/>
    </xf>
    <xf numFmtId="0" fontId="10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/>
    </xf>
    <xf numFmtId="49" fontId="9" fillId="24" borderId="14" xfId="0" applyNumberFormat="1" applyFont="1" applyFill="1" applyBorder="1" applyAlignment="1">
      <alignment horizontal="center" vertical="center"/>
    </xf>
    <xf numFmtId="49" fontId="9" fillId="24" borderId="11" xfId="0" applyNumberFormat="1" applyFont="1" applyFill="1" applyBorder="1" applyAlignment="1">
      <alignment horizontal="center" vertical="center"/>
    </xf>
    <xf numFmtId="49" fontId="9" fillId="24" borderId="11" xfId="0" applyNumberFormat="1" applyFont="1" applyFill="1" applyBorder="1" applyAlignment="1">
      <alignment horizontal="center" vertical="center"/>
    </xf>
    <xf numFmtId="49" fontId="9" fillId="2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workbookViewId="0" topLeftCell="A1">
      <selection activeCell="J12" sqref="J12"/>
    </sheetView>
  </sheetViews>
  <sheetFormatPr defaultColWidth="9.125" defaultRowHeight="12.75"/>
  <cols>
    <col min="1" max="1" width="19.125" style="0" customWidth="1"/>
    <col min="2" max="2" width="13.00390625" style="41" customWidth="1"/>
    <col min="3" max="3" width="21.125" style="0" customWidth="1"/>
    <col min="4" max="4" width="17.25390625" style="0" customWidth="1"/>
    <col min="5" max="5" width="13.75390625" style="0" customWidth="1"/>
    <col min="6" max="6" width="15.25390625" style="0" customWidth="1"/>
    <col min="7" max="7" width="13.625" style="0" customWidth="1"/>
    <col min="8" max="8" width="16.625" style="0" customWidth="1"/>
    <col min="9" max="9" width="15.625" style="0" customWidth="1"/>
    <col min="10" max="10" width="19.375" style="0" customWidth="1"/>
    <col min="11" max="244" width="9.125" style="0" customWidth="1"/>
  </cols>
  <sheetData>
    <row r="1" spans="8:10" ht="15" customHeight="1">
      <c r="H1" s="1" t="s">
        <v>10</v>
      </c>
      <c r="J1" s="1"/>
    </row>
    <row r="2" spans="8:10" ht="14.25" customHeight="1">
      <c r="H2" s="1" t="s">
        <v>11</v>
      </c>
      <c r="J2" s="1"/>
    </row>
    <row r="3" spans="8:10" ht="12.75">
      <c r="H3" s="1" t="s">
        <v>12</v>
      </c>
      <c r="J3" s="1"/>
    </row>
    <row r="4" spans="1:9" ht="18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</row>
    <row r="5" spans="1:9" ht="18" customHeight="1">
      <c r="A5" s="34" t="s">
        <v>1</v>
      </c>
      <c r="B5" s="34"/>
      <c r="C5" s="34"/>
      <c r="D5" s="34"/>
      <c r="E5" s="34"/>
      <c r="F5" s="34"/>
      <c r="G5" s="34"/>
      <c r="H5" s="34"/>
      <c r="I5" s="34"/>
    </row>
    <row r="6" spans="1:9" ht="15.75" customHeight="1">
      <c r="A6" s="34" t="s">
        <v>2</v>
      </c>
      <c r="B6" s="34"/>
      <c r="C6" s="34"/>
      <c r="D6" s="34"/>
      <c r="E6" s="34"/>
      <c r="F6" s="34"/>
      <c r="G6" s="34"/>
      <c r="H6" s="34"/>
      <c r="I6" s="34"/>
    </row>
    <row r="7" spans="1:9" ht="18.75" customHeight="1">
      <c r="A7" s="35" t="s">
        <v>17</v>
      </c>
      <c r="B7" s="35"/>
      <c r="C7" s="35"/>
      <c r="D7" s="35"/>
      <c r="E7" s="35"/>
      <c r="F7" s="35"/>
      <c r="G7" s="35"/>
      <c r="H7" s="35"/>
      <c r="I7" s="35"/>
    </row>
    <row r="8" spans="1:9" ht="18.75" customHeight="1">
      <c r="A8" s="36" t="s">
        <v>16</v>
      </c>
      <c r="B8" s="36"/>
      <c r="C8" s="36"/>
      <c r="D8" s="36"/>
      <c r="E8" s="36"/>
      <c r="F8" s="36"/>
      <c r="G8" s="36"/>
      <c r="H8" s="36"/>
      <c r="I8" s="36"/>
    </row>
    <row r="9" spans="1:9" ht="18.75" customHeight="1">
      <c r="A9" s="35" t="s">
        <v>31</v>
      </c>
      <c r="B9" s="35"/>
      <c r="C9" s="35"/>
      <c r="D9" s="35"/>
      <c r="E9" s="35"/>
      <c r="F9" s="35"/>
      <c r="G9" s="35"/>
      <c r="H9" s="35"/>
      <c r="I9" s="35"/>
    </row>
    <row r="10" spans="2:9" ht="18.75" customHeight="1">
      <c r="B10" s="42"/>
      <c r="C10" s="2"/>
      <c r="D10" s="2"/>
      <c r="E10" s="2"/>
      <c r="F10" s="2"/>
      <c r="G10" s="2"/>
      <c r="H10" s="2"/>
      <c r="I10" s="50" t="s">
        <v>3</v>
      </c>
    </row>
    <row r="11" spans="1:9" ht="54.75" customHeight="1">
      <c r="A11" s="28" t="s">
        <v>4</v>
      </c>
      <c r="B11" s="43" t="s">
        <v>5</v>
      </c>
      <c r="C11" s="28" t="s">
        <v>6</v>
      </c>
      <c r="D11" s="28" t="s">
        <v>7</v>
      </c>
      <c r="E11" s="28"/>
      <c r="F11" s="28" t="s">
        <v>8</v>
      </c>
      <c r="G11" s="28"/>
      <c r="H11" s="28" t="s">
        <v>9</v>
      </c>
      <c r="I11" s="28"/>
    </row>
    <row r="12" spans="1:10" ht="120" customHeight="1">
      <c r="A12" s="28"/>
      <c r="B12" s="43"/>
      <c r="C12" s="28"/>
      <c r="D12" s="3" t="s">
        <v>32</v>
      </c>
      <c r="E12" s="3" t="s">
        <v>33</v>
      </c>
      <c r="F12" s="3" t="s">
        <v>32</v>
      </c>
      <c r="G12" s="3" t="s">
        <v>34</v>
      </c>
      <c r="H12" s="3" t="s">
        <v>32</v>
      </c>
      <c r="I12" s="3" t="s">
        <v>34</v>
      </c>
      <c r="J12" s="6"/>
    </row>
    <row r="13" spans="1:9" ht="18.75" customHeight="1">
      <c r="A13" s="5">
        <v>1</v>
      </c>
      <c r="B13" s="44">
        <v>2</v>
      </c>
      <c r="C13" s="5">
        <v>3</v>
      </c>
      <c r="D13" s="4">
        <v>4</v>
      </c>
      <c r="E13" s="5">
        <v>5</v>
      </c>
      <c r="F13" s="4">
        <v>6</v>
      </c>
      <c r="G13" s="5">
        <v>7</v>
      </c>
      <c r="H13" s="4">
        <v>8</v>
      </c>
      <c r="I13" s="5">
        <v>9</v>
      </c>
    </row>
    <row r="14" spans="1:12" ht="48" customHeight="1">
      <c r="A14" s="32" t="s">
        <v>15</v>
      </c>
      <c r="B14" s="32"/>
      <c r="C14" s="32"/>
      <c r="D14" s="40">
        <f aca="true" t="shared" si="0" ref="D14:I14">SUM(D15:D32)</f>
        <v>530248.50874</v>
      </c>
      <c r="E14" s="40">
        <f t="shared" si="0"/>
        <v>515842.75056</v>
      </c>
      <c r="F14" s="15">
        <f t="shared" si="0"/>
        <v>37795.74226</v>
      </c>
      <c r="G14" s="15">
        <f t="shared" si="0"/>
        <v>33476.33952000001</v>
      </c>
      <c r="H14" s="15">
        <f t="shared" si="0"/>
        <v>568044.251</v>
      </c>
      <c r="I14" s="15">
        <f t="shared" si="0"/>
        <v>549319.0900799999</v>
      </c>
      <c r="J14" s="6"/>
      <c r="K14" s="6"/>
      <c r="L14" s="6"/>
    </row>
    <row r="15" spans="1:10" ht="15">
      <c r="A15" s="7">
        <v>2111</v>
      </c>
      <c r="B15" s="45"/>
      <c r="C15" s="9"/>
      <c r="D15" s="16">
        <f>D35+D71+D89+D107+D125+D143+D161+D179+D197+D215</f>
        <v>253307.88999999998</v>
      </c>
      <c r="E15" s="16">
        <f>E35+E71+E89+E107+E125+E143+E161+E179+E197+E215</f>
        <v>245656.64022</v>
      </c>
      <c r="F15" s="16">
        <f>F35+F71+F89+F107+F125+F143+F161+F179+F197+F215</f>
        <v>2322.79349</v>
      </c>
      <c r="G15" s="16">
        <f>G35+G71+G89+G107+G125+G143+G161+G179+G197+G215</f>
        <v>2231.37999</v>
      </c>
      <c r="H15" s="17">
        <f>D15+F15</f>
        <v>255630.68349</v>
      </c>
      <c r="I15" s="17">
        <f>E15+G15</f>
        <v>247888.02021</v>
      </c>
      <c r="J15" s="6"/>
    </row>
    <row r="16" spans="1:10" ht="15">
      <c r="A16" s="7">
        <v>2112</v>
      </c>
      <c r="B16" s="45"/>
      <c r="C16" s="9"/>
      <c r="D16" s="16">
        <f>D90</f>
        <v>482.41</v>
      </c>
      <c r="E16" s="16">
        <f>E90</f>
        <v>460.16679</v>
      </c>
      <c r="F16" s="16">
        <f>F90</f>
        <v>0</v>
      </c>
      <c r="G16" s="16">
        <f>G90</f>
        <v>0</v>
      </c>
      <c r="H16" s="17">
        <f aca="true" t="shared" si="1" ref="H16:H32">D16+F16</f>
        <v>482.41</v>
      </c>
      <c r="I16" s="17">
        <f aca="true" t="shared" si="2" ref="I16:I32">E16+G16</f>
        <v>460.16679</v>
      </c>
      <c r="J16" s="6"/>
    </row>
    <row r="17" spans="1:10" ht="15">
      <c r="A17" s="7">
        <v>2120</v>
      </c>
      <c r="B17" s="45"/>
      <c r="C17" s="9"/>
      <c r="D17" s="16">
        <f>D37+D73+D91+D109+D127+D145+D163+D181+D199+D217</f>
        <v>55494.303739999996</v>
      </c>
      <c r="E17" s="16">
        <f>E37+E73+E91+E109+E127+E145+E163+E181+E199+E217</f>
        <v>53552.84004</v>
      </c>
      <c r="F17" s="16">
        <f>F37+F73+F91+F109+F127+F145+F163+F181+F199+F217</f>
        <v>543.1199399999999</v>
      </c>
      <c r="G17" s="16">
        <f>G37+G73+G91+G109+G127+G145+G163+G181+G199+G217</f>
        <v>497.82367000000005</v>
      </c>
      <c r="H17" s="17">
        <f t="shared" si="1"/>
        <v>56037.42367999999</v>
      </c>
      <c r="I17" s="17">
        <f t="shared" si="2"/>
        <v>54050.66371</v>
      </c>
      <c r="J17" s="6"/>
    </row>
    <row r="18" spans="1:10" ht="15">
      <c r="A18" s="7">
        <v>2210</v>
      </c>
      <c r="B18" s="45"/>
      <c r="C18" s="9"/>
      <c r="D18" s="16">
        <f>D38+D74+D92+D110+D128++D146+D164+D182+D200+D218</f>
        <v>31385.823999999997</v>
      </c>
      <c r="E18" s="16">
        <f>E38+E74+E92+E110+E128++E146+E164+E182+E200+E218</f>
        <v>31340.800750000002</v>
      </c>
      <c r="F18" s="16">
        <f>F38+F74+F92+F110+F128++F146+F164+F182+F200+F218</f>
        <v>9140.977829999998</v>
      </c>
      <c r="G18" s="16">
        <f>G38+G74+G92+G110+G128++G146+G164+G182+G200+G218</f>
        <v>7685.268680000001</v>
      </c>
      <c r="H18" s="17">
        <f t="shared" si="1"/>
        <v>40526.80183</v>
      </c>
      <c r="I18" s="17">
        <f t="shared" si="2"/>
        <v>39026.06943</v>
      </c>
      <c r="J18" s="6"/>
    </row>
    <row r="19" spans="1:10" ht="15">
      <c r="A19" s="7">
        <v>2220</v>
      </c>
      <c r="B19" s="45"/>
      <c r="C19" s="9"/>
      <c r="D19" s="16">
        <f>D39+D75+D93+D111+D129++D165+D183+D201+D219</f>
        <v>659.2299999999999</v>
      </c>
      <c r="E19" s="16">
        <f>E39+E75+E93+E111+E129++E165+E183+E201+E219</f>
        <v>659.22807</v>
      </c>
      <c r="F19" s="16">
        <f>F39+F75+F93+F111+F129++F165+F183+F201+F219</f>
        <v>158.87606</v>
      </c>
      <c r="G19" s="16">
        <f>G39+G75+G93+G111+G129++G165+G183+G201+G219</f>
        <v>145.46267</v>
      </c>
      <c r="H19" s="17">
        <f t="shared" si="1"/>
        <v>818.1060599999998</v>
      </c>
      <c r="I19" s="17">
        <f t="shared" si="2"/>
        <v>804.69074</v>
      </c>
      <c r="J19" s="6"/>
    </row>
    <row r="20" spans="1:10" ht="15">
      <c r="A20" s="7">
        <v>2230</v>
      </c>
      <c r="B20" s="45"/>
      <c r="C20" s="9"/>
      <c r="D20" s="16">
        <f>D40+D76+D94+D112+D130+D166+D184+D202+D220</f>
        <v>39420.08699999999</v>
      </c>
      <c r="E20" s="16">
        <f>E40+E76+E94+E112+E130+E166+E184+E202+E220</f>
        <v>39419.61854999999</v>
      </c>
      <c r="F20" s="16">
        <f>F40+F76+F94+F112+F130+F166+F184+F202+F220</f>
        <v>1104.84407</v>
      </c>
      <c r="G20" s="16">
        <f>G40+G76+G94+G112+G130+G166+G184+G202+G220</f>
        <v>966.08709</v>
      </c>
      <c r="H20" s="17">
        <f t="shared" si="1"/>
        <v>40524.93106999999</v>
      </c>
      <c r="I20" s="17">
        <f t="shared" si="2"/>
        <v>40385.70563999999</v>
      </c>
      <c r="J20" s="6"/>
    </row>
    <row r="21" spans="1:10" ht="15">
      <c r="A21" s="7">
        <v>2240</v>
      </c>
      <c r="B21" s="45"/>
      <c r="C21" s="9"/>
      <c r="D21" s="16">
        <f>D41+D77+D95+D113+D131+D167+D203+D185+D221</f>
        <v>14385.913</v>
      </c>
      <c r="E21" s="16">
        <f>E41+E77+E95+E113+E131+E167+E203+E185+E221</f>
        <v>14294.319850000002</v>
      </c>
      <c r="F21" s="16">
        <f>F41+F77+F95+F113+F131+F167+F203+F185+F221</f>
        <v>2572.96762</v>
      </c>
      <c r="G21" s="16">
        <f>G41+G77+G95+G113+G131+G167+G203+G185+G221</f>
        <v>2036.53676</v>
      </c>
      <c r="H21" s="17">
        <f t="shared" si="1"/>
        <v>16958.88062</v>
      </c>
      <c r="I21" s="17">
        <f t="shared" si="2"/>
        <v>16330.856610000003</v>
      </c>
      <c r="J21" s="6"/>
    </row>
    <row r="22" spans="1:10" ht="15">
      <c r="A22" s="7">
        <v>2250</v>
      </c>
      <c r="B22" s="45"/>
      <c r="C22" s="9"/>
      <c r="D22" s="16">
        <f aca="true" t="shared" si="3" ref="D22:G23">D42+D78+D96+D114+D132+D168+D186+D204+D222</f>
        <v>1238.184</v>
      </c>
      <c r="E22" s="16">
        <f t="shared" si="3"/>
        <v>1153.71715</v>
      </c>
      <c r="F22" s="16">
        <f t="shared" si="3"/>
        <v>156.09191</v>
      </c>
      <c r="G22" s="16">
        <f t="shared" si="3"/>
        <v>110.39068999999999</v>
      </c>
      <c r="H22" s="17">
        <f t="shared" si="1"/>
        <v>1394.27591</v>
      </c>
      <c r="I22" s="17">
        <f t="shared" si="2"/>
        <v>1264.10784</v>
      </c>
      <c r="J22" s="6"/>
    </row>
    <row r="23" spans="1:10" ht="15">
      <c r="A23" s="7">
        <v>2270</v>
      </c>
      <c r="B23" s="45"/>
      <c r="C23" s="9"/>
      <c r="D23" s="16">
        <f t="shared" si="3"/>
        <v>58033.681000000004</v>
      </c>
      <c r="E23" s="16">
        <f t="shared" si="3"/>
        <v>55992.3162</v>
      </c>
      <c r="F23" s="16">
        <f t="shared" si="3"/>
        <v>1147.5614699999999</v>
      </c>
      <c r="G23" s="16">
        <f t="shared" si="3"/>
        <v>683.76306</v>
      </c>
      <c r="H23" s="17">
        <f t="shared" si="1"/>
        <v>59181.242470000005</v>
      </c>
      <c r="I23" s="17">
        <f t="shared" si="2"/>
        <v>56676.07926</v>
      </c>
      <c r="J23" s="6"/>
    </row>
    <row r="24" spans="1:10" ht="15">
      <c r="A24" s="7">
        <v>2280</v>
      </c>
      <c r="B24" s="45"/>
      <c r="C24" s="8"/>
      <c r="D24" s="16">
        <f>D44+D80+D98+D116+D134+D170+D188+D206+D224+D152</f>
        <v>64948.389</v>
      </c>
      <c r="E24" s="16">
        <f>E44+E80+E98+E116+E134+E170+E188+E206+E224+E152</f>
        <v>62465.966490000006</v>
      </c>
      <c r="F24" s="16">
        <f>F44+F80+F98+F116+F134+F170+F188+F206+F224+F152</f>
        <v>4570.998210000001</v>
      </c>
      <c r="G24" s="16">
        <f>G44+G80+G98+G116+G134+G170+G188+G206+G224+G152</f>
        <v>3745.0891699999997</v>
      </c>
      <c r="H24" s="17">
        <f t="shared" si="1"/>
        <v>69519.38721</v>
      </c>
      <c r="I24" s="17">
        <f t="shared" si="2"/>
        <v>66211.05566000001</v>
      </c>
      <c r="J24" s="6"/>
    </row>
    <row r="25" spans="1:10" ht="15">
      <c r="A25" s="7">
        <v>2720</v>
      </c>
      <c r="B25" s="45"/>
      <c r="C25" s="8"/>
      <c r="D25" s="16">
        <f>D45+D81+D99+D117+D135+D171+D189+D207+D225</f>
        <v>9333</v>
      </c>
      <c r="E25" s="16">
        <f>E45+E63+E81+E99+E117+E135+E171+E189+E207+E225+E153</f>
        <v>9333</v>
      </c>
      <c r="F25" s="17">
        <f>F45+F63+F81+F99+F117+F135+F171+F189+F207+F225+F153+F243+F261</f>
        <v>106.032</v>
      </c>
      <c r="G25" s="17">
        <f>G45+G63+G81+G99+G117+G135+G171+G189+G207+G225+G153+G243+G261</f>
        <v>106.032</v>
      </c>
      <c r="H25" s="17">
        <f t="shared" si="1"/>
        <v>9439.032</v>
      </c>
      <c r="I25" s="17">
        <f t="shared" si="2"/>
        <v>9439.032</v>
      </c>
      <c r="J25" s="6"/>
    </row>
    <row r="26" spans="1:10" ht="15">
      <c r="A26" s="7">
        <v>2730</v>
      </c>
      <c r="B26" s="45"/>
      <c r="C26" s="8"/>
      <c r="D26" s="16">
        <f>D46+D82+D100+D118+D136+D172+D190+D208+D226</f>
        <v>1351.154</v>
      </c>
      <c r="E26" s="16">
        <f>E46+E82+E100+E118+E136+E172+E190+E208+E226</f>
        <v>1347.26724</v>
      </c>
      <c r="F26" s="16">
        <f>F46+F82+F100+F118+F136+F172+F190+F208+F226</f>
        <v>0.272</v>
      </c>
      <c r="G26" s="16">
        <f>G46+G82+G100+G118+G136+G172+G190+G208+G226</f>
        <v>0.272</v>
      </c>
      <c r="H26" s="17">
        <f t="shared" si="1"/>
        <v>1351.426</v>
      </c>
      <c r="I26" s="17">
        <f t="shared" si="2"/>
        <v>1347.5392399999998</v>
      </c>
      <c r="J26" s="6"/>
    </row>
    <row r="27" spans="1:10" ht="15">
      <c r="A27" s="7">
        <v>2800</v>
      </c>
      <c r="B27" s="45"/>
      <c r="C27" s="8"/>
      <c r="D27" s="16">
        <f>D47+D83+D101+D119+D137+D173+D191+D209+D227</f>
        <v>208.443</v>
      </c>
      <c r="E27" s="16">
        <f>E47+E65+E83+E101+E119+E137+E173+E191+E209+E227</f>
        <v>166.86920999999998</v>
      </c>
      <c r="F27" s="17">
        <f>F47+F65+F83+F101+F119+F137+F173+F191+F209+F227+F155+F245+F263</f>
        <v>265.78303</v>
      </c>
      <c r="G27" s="17">
        <f>G47+G65+G83+G101+G119+G137+G173+G191+G209+G227+G155+G245+G263</f>
        <v>107.75719</v>
      </c>
      <c r="H27" s="17">
        <f t="shared" si="1"/>
        <v>474.22603000000004</v>
      </c>
      <c r="I27" s="17">
        <f t="shared" si="2"/>
        <v>274.6264</v>
      </c>
      <c r="J27" s="6"/>
    </row>
    <row r="28" spans="1:10" ht="15">
      <c r="A28" s="13">
        <v>3110</v>
      </c>
      <c r="B28" s="45"/>
      <c r="C28" s="14"/>
      <c r="D28" s="16">
        <f>D48+D84+D102+D120+D138+D156+D174+D192+D210+D228</f>
        <v>0</v>
      </c>
      <c r="E28" s="16">
        <f>E48+E84+E102+E120+E138+E156+E174+E192+E210+E228</f>
        <v>0</v>
      </c>
      <c r="F28" s="10">
        <f>F48+F84+F102+F120+F138+F156+F174+F192+F210+F228</f>
        <v>8637.30963</v>
      </c>
      <c r="G28" s="10">
        <f>G48+G84+G102+G120+G138+G156+G174+G192+G210+G228</f>
        <v>8438.29385</v>
      </c>
      <c r="H28" s="17">
        <f t="shared" si="1"/>
        <v>8637.30963</v>
      </c>
      <c r="I28" s="17">
        <f t="shared" si="2"/>
        <v>8438.29385</v>
      </c>
      <c r="J28" s="6"/>
    </row>
    <row r="29" spans="1:10" ht="15">
      <c r="A29" s="13">
        <v>3131</v>
      </c>
      <c r="B29" s="45"/>
      <c r="C29" s="14"/>
      <c r="D29" s="16">
        <f>D121</f>
        <v>0</v>
      </c>
      <c r="E29" s="16">
        <f>E121</f>
        <v>0</v>
      </c>
      <c r="F29" s="10">
        <f>F121</f>
        <v>681.088</v>
      </c>
      <c r="G29" s="10">
        <f>G121</f>
        <v>675.8112</v>
      </c>
      <c r="H29" s="17">
        <f t="shared" si="1"/>
        <v>681.088</v>
      </c>
      <c r="I29" s="17">
        <f t="shared" si="2"/>
        <v>675.8112</v>
      </c>
      <c r="J29" s="6"/>
    </row>
    <row r="30" spans="1:10" ht="15">
      <c r="A30" s="13">
        <v>3132</v>
      </c>
      <c r="B30" s="45"/>
      <c r="C30" s="14"/>
      <c r="D30" s="16">
        <f>D103+D122+D175+D265</f>
        <v>0</v>
      </c>
      <c r="E30" s="16">
        <f>E103+E122+E175+E265</f>
        <v>0</v>
      </c>
      <c r="F30" s="10">
        <f>F103+F122+F175+F265</f>
        <v>4574.941</v>
      </c>
      <c r="G30" s="10">
        <f>G103+G122+G175+G265</f>
        <v>4401.84552</v>
      </c>
      <c r="H30" s="17">
        <f t="shared" si="1"/>
        <v>4574.941</v>
      </c>
      <c r="I30" s="17">
        <f t="shared" si="2"/>
        <v>4401.84552</v>
      </c>
      <c r="J30" s="6"/>
    </row>
    <row r="31" spans="1:10" ht="15">
      <c r="A31" s="13">
        <v>3142</v>
      </c>
      <c r="B31" s="45"/>
      <c r="C31" s="14"/>
      <c r="D31" s="16">
        <f>D249</f>
        <v>0</v>
      </c>
      <c r="E31" s="16">
        <f>E249</f>
        <v>0</v>
      </c>
      <c r="F31" s="10">
        <f>F249</f>
        <v>1799</v>
      </c>
      <c r="G31" s="10">
        <f>G249</f>
        <v>1631.43998</v>
      </c>
      <c r="H31" s="17">
        <f t="shared" si="1"/>
        <v>1799</v>
      </c>
      <c r="I31" s="17">
        <f t="shared" si="2"/>
        <v>1631.43998</v>
      </c>
      <c r="J31" s="6"/>
    </row>
    <row r="32" spans="1:10" ht="15">
      <c r="A32" s="13">
        <v>3210</v>
      </c>
      <c r="B32" s="45"/>
      <c r="C32" s="14"/>
      <c r="D32" s="16">
        <f>D159</f>
        <v>0</v>
      </c>
      <c r="E32" s="16">
        <f>E159</f>
        <v>0</v>
      </c>
      <c r="F32" s="10">
        <f>F159</f>
        <v>13.086</v>
      </c>
      <c r="G32" s="10">
        <f>G159</f>
        <v>13.086</v>
      </c>
      <c r="H32" s="17">
        <f t="shared" si="1"/>
        <v>13.086</v>
      </c>
      <c r="I32" s="17">
        <f t="shared" si="2"/>
        <v>13.086</v>
      </c>
      <c r="J32" s="6"/>
    </row>
    <row r="33" spans="1:10" ht="15.75">
      <c r="A33" s="29" t="s">
        <v>13</v>
      </c>
      <c r="B33" s="30"/>
      <c r="C33" s="31"/>
      <c r="D33" s="9"/>
      <c r="E33" s="9"/>
      <c r="F33" s="18"/>
      <c r="G33" s="18"/>
      <c r="H33" s="18"/>
      <c r="I33" s="18"/>
      <c r="J33" s="6"/>
    </row>
    <row r="34" spans="1:10" ht="15.75">
      <c r="A34" s="22" t="s">
        <v>35</v>
      </c>
      <c r="B34" s="46" t="s">
        <v>18</v>
      </c>
      <c r="C34" s="25" t="s">
        <v>26</v>
      </c>
      <c r="D34" s="19">
        <f>SUM(D35:D47)</f>
        <v>46196.755000000005</v>
      </c>
      <c r="E34" s="19">
        <f>SUM(E35:E47)</f>
        <v>44949.055660000005</v>
      </c>
      <c r="F34" s="20">
        <f>SUM(F35:F51)</f>
        <v>1209.72701</v>
      </c>
      <c r="G34" s="20">
        <f>SUM(G35:G51)</f>
        <v>1191.09872</v>
      </c>
      <c r="H34" s="20">
        <f>SUM(H35:H51)</f>
        <v>47406.48201</v>
      </c>
      <c r="I34" s="20">
        <f>SUM(I35:I51)</f>
        <v>46140.15438</v>
      </c>
      <c r="J34" s="6"/>
    </row>
    <row r="35" spans="1:9" ht="15.75" customHeight="1">
      <c r="A35" s="7">
        <v>2111</v>
      </c>
      <c r="B35" s="47"/>
      <c r="C35" s="26"/>
      <c r="D35" s="23">
        <v>23257.5</v>
      </c>
      <c r="E35" s="23">
        <v>22376.28197</v>
      </c>
      <c r="F35" s="23"/>
      <c r="G35" s="23"/>
      <c r="H35" s="24">
        <f>D35+F35</f>
        <v>23257.5</v>
      </c>
      <c r="I35" s="24">
        <f>E35+G35</f>
        <v>22376.28197</v>
      </c>
    </row>
    <row r="36" spans="1:9" ht="15.75" customHeight="1">
      <c r="A36" s="7">
        <v>2112</v>
      </c>
      <c r="B36" s="47"/>
      <c r="C36" s="26"/>
      <c r="D36" s="23"/>
      <c r="E36" s="23"/>
      <c r="F36" s="23"/>
      <c r="G36" s="23"/>
      <c r="H36" s="24"/>
      <c r="I36" s="24"/>
    </row>
    <row r="37" spans="1:9" ht="15.75" customHeight="1">
      <c r="A37" s="7">
        <v>2120</v>
      </c>
      <c r="B37" s="47"/>
      <c r="C37" s="26"/>
      <c r="D37" s="23">
        <v>5138.18</v>
      </c>
      <c r="E37" s="23">
        <v>4923.27109</v>
      </c>
      <c r="F37" s="23"/>
      <c r="G37" s="23"/>
      <c r="H37" s="24">
        <f aca="true" t="shared" si="4" ref="H37:H48">D37+F37</f>
        <v>5138.18</v>
      </c>
      <c r="I37" s="24">
        <f aca="true" t="shared" si="5" ref="I37:I48">E37+G37</f>
        <v>4923.27109</v>
      </c>
    </row>
    <row r="38" spans="1:9" ht="15.75" customHeight="1">
      <c r="A38" s="7">
        <v>2210</v>
      </c>
      <c r="B38" s="47"/>
      <c r="C38" s="26"/>
      <c r="D38" s="23">
        <v>4719.631</v>
      </c>
      <c r="E38" s="23">
        <v>4719.631</v>
      </c>
      <c r="F38" s="23">
        <v>320.01072</v>
      </c>
      <c r="G38" s="23">
        <v>302.97743</v>
      </c>
      <c r="H38" s="24">
        <f t="shared" si="4"/>
        <v>5039.6417200000005</v>
      </c>
      <c r="I38" s="24">
        <f t="shared" si="5"/>
        <v>5022.60843</v>
      </c>
    </row>
    <row r="39" spans="1:9" ht="15.75" customHeight="1">
      <c r="A39" s="7">
        <v>2220</v>
      </c>
      <c r="B39" s="47"/>
      <c r="C39" s="26"/>
      <c r="D39" s="23">
        <v>97.13</v>
      </c>
      <c r="E39" s="23">
        <v>97.13</v>
      </c>
      <c r="F39" s="23">
        <v>21.66428</v>
      </c>
      <c r="G39" s="23">
        <v>21.66428</v>
      </c>
      <c r="H39" s="24">
        <f t="shared" si="4"/>
        <v>118.79428</v>
      </c>
      <c r="I39" s="24">
        <f t="shared" si="5"/>
        <v>118.79428</v>
      </c>
    </row>
    <row r="40" spans="1:9" ht="15.75" customHeight="1">
      <c r="A40" s="7">
        <v>2230</v>
      </c>
      <c r="B40" s="47"/>
      <c r="C40" s="26"/>
      <c r="D40" s="23">
        <v>5875.478</v>
      </c>
      <c r="E40" s="23">
        <v>5875.478</v>
      </c>
      <c r="F40" s="23">
        <v>79.70162</v>
      </c>
      <c r="G40" s="23">
        <v>79.70162</v>
      </c>
      <c r="H40" s="24">
        <f t="shared" si="4"/>
        <v>5955.17962</v>
      </c>
      <c r="I40" s="24">
        <f t="shared" si="5"/>
        <v>5955.17962</v>
      </c>
    </row>
    <row r="41" spans="1:9" ht="15.75" customHeight="1">
      <c r="A41" s="7">
        <v>2240</v>
      </c>
      <c r="B41" s="47"/>
      <c r="C41" s="26"/>
      <c r="D41" s="23">
        <v>1022.972</v>
      </c>
      <c r="E41" s="23">
        <v>1022.94821</v>
      </c>
      <c r="F41" s="23">
        <v>187.268</v>
      </c>
      <c r="G41" s="23">
        <v>187.268</v>
      </c>
      <c r="H41" s="24">
        <f t="shared" si="4"/>
        <v>1210.24</v>
      </c>
      <c r="I41" s="24">
        <f t="shared" si="5"/>
        <v>1210.21621</v>
      </c>
    </row>
    <row r="42" spans="1:9" ht="15.75" customHeight="1">
      <c r="A42" s="7">
        <v>2250</v>
      </c>
      <c r="B42" s="47"/>
      <c r="C42" s="26"/>
      <c r="D42" s="23">
        <v>86.019</v>
      </c>
      <c r="E42" s="23">
        <v>75.67228</v>
      </c>
      <c r="F42" s="23"/>
      <c r="G42" s="23"/>
      <c r="H42" s="24">
        <f t="shared" si="4"/>
        <v>86.019</v>
      </c>
      <c r="I42" s="24">
        <f t="shared" si="5"/>
        <v>75.67228</v>
      </c>
    </row>
    <row r="43" spans="1:9" ht="15.75" customHeight="1">
      <c r="A43" s="7">
        <v>2270</v>
      </c>
      <c r="B43" s="47"/>
      <c r="C43" s="26"/>
      <c r="D43" s="23">
        <v>5940.12</v>
      </c>
      <c r="E43" s="23">
        <v>5801.56164</v>
      </c>
      <c r="F43" s="23">
        <v>5.88</v>
      </c>
      <c r="G43" s="23">
        <v>5.88</v>
      </c>
      <c r="H43" s="24">
        <f t="shared" si="4"/>
        <v>5946</v>
      </c>
      <c r="I43" s="24">
        <f t="shared" si="5"/>
        <v>5807.44164</v>
      </c>
    </row>
    <row r="44" spans="1:9" ht="15.75" customHeight="1">
      <c r="A44" s="7">
        <v>2280</v>
      </c>
      <c r="B44" s="47"/>
      <c r="C44" s="26"/>
      <c r="D44" s="23">
        <v>9.015</v>
      </c>
      <c r="E44" s="23">
        <v>6.91911</v>
      </c>
      <c r="F44" s="23"/>
      <c r="G44" s="23"/>
      <c r="H44" s="24">
        <f t="shared" si="4"/>
        <v>9.015</v>
      </c>
      <c r="I44" s="24">
        <f t="shared" si="5"/>
        <v>6.91911</v>
      </c>
    </row>
    <row r="45" spans="1:9" ht="15.75" customHeight="1">
      <c r="A45" s="7">
        <v>2720</v>
      </c>
      <c r="B45" s="47"/>
      <c r="C45" s="26"/>
      <c r="D45" s="23"/>
      <c r="E45" s="23"/>
      <c r="F45" s="23"/>
      <c r="G45" s="23"/>
      <c r="H45" s="24"/>
      <c r="I45" s="24"/>
    </row>
    <row r="46" spans="1:9" ht="15.75" customHeight="1">
      <c r="A46" s="7">
        <v>2730</v>
      </c>
      <c r="B46" s="47"/>
      <c r="C46" s="26"/>
      <c r="D46" s="23">
        <v>8.92</v>
      </c>
      <c r="E46" s="23">
        <v>8.88324</v>
      </c>
      <c r="F46" s="23"/>
      <c r="G46" s="23"/>
      <c r="H46" s="24">
        <f t="shared" si="4"/>
        <v>8.92</v>
      </c>
      <c r="I46" s="24">
        <f t="shared" si="5"/>
        <v>8.88324</v>
      </c>
    </row>
    <row r="47" spans="1:9" ht="15.75" customHeight="1">
      <c r="A47" s="7">
        <v>2800</v>
      </c>
      <c r="B47" s="47"/>
      <c r="C47" s="26"/>
      <c r="D47" s="23">
        <v>41.79</v>
      </c>
      <c r="E47" s="23">
        <v>41.27912</v>
      </c>
      <c r="F47" s="23">
        <v>1.49539</v>
      </c>
      <c r="G47" s="23">
        <v>1.49539</v>
      </c>
      <c r="H47" s="24">
        <f t="shared" si="4"/>
        <v>43.28539</v>
      </c>
      <c r="I47" s="24">
        <f t="shared" si="5"/>
        <v>42.77451</v>
      </c>
    </row>
    <row r="48" spans="1:9" ht="15.75" customHeight="1">
      <c r="A48" s="7">
        <v>3110</v>
      </c>
      <c r="B48" s="48"/>
      <c r="C48" s="12"/>
      <c r="D48" s="23"/>
      <c r="E48" s="23"/>
      <c r="F48" s="23">
        <v>593.707</v>
      </c>
      <c r="G48" s="23">
        <v>592.112</v>
      </c>
      <c r="H48" s="24">
        <f t="shared" si="4"/>
        <v>593.707</v>
      </c>
      <c r="I48" s="24">
        <f t="shared" si="5"/>
        <v>592.112</v>
      </c>
    </row>
    <row r="49" spans="1:9" ht="15.75" customHeight="1">
      <c r="A49" s="7">
        <v>3120</v>
      </c>
      <c r="B49" s="48"/>
      <c r="C49" s="12"/>
      <c r="D49" s="23"/>
      <c r="E49" s="23"/>
      <c r="F49" s="23"/>
      <c r="G49" s="23"/>
      <c r="H49" s="24"/>
      <c r="I49" s="24"/>
    </row>
    <row r="50" spans="1:9" ht="15.75" customHeight="1">
      <c r="A50" s="7">
        <v>3140</v>
      </c>
      <c r="B50" s="48"/>
      <c r="C50" s="12"/>
      <c r="D50" s="23"/>
      <c r="E50" s="23"/>
      <c r="F50" s="23"/>
      <c r="G50" s="23"/>
      <c r="H50" s="24"/>
      <c r="I50" s="24"/>
    </row>
    <row r="51" spans="1:9" ht="15.75" customHeight="1">
      <c r="A51" s="7">
        <v>3210</v>
      </c>
      <c r="B51" s="48"/>
      <c r="C51" s="12"/>
      <c r="D51" s="23"/>
      <c r="E51" s="23"/>
      <c r="F51" s="23"/>
      <c r="G51" s="23"/>
      <c r="H51" s="24"/>
      <c r="I51" s="24"/>
    </row>
    <row r="52" spans="1:10" ht="15.75" hidden="1">
      <c r="A52" s="11">
        <v>1011050</v>
      </c>
      <c r="B52" s="46" t="s">
        <v>18</v>
      </c>
      <c r="C52" s="25" t="s">
        <v>27</v>
      </c>
      <c r="D52" s="19">
        <f>SUM(D53:D65)</f>
        <v>0</v>
      </c>
      <c r="E52" s="19">
        <f>SUM(E53:E65)</f>
        <v>0</v>
      </c>
      <c r="F52" s="19">
        <f>SUM(F53:F69)</f>
        <v>0</v>
      </c>
      <c r="G52" s="19">
        <f>SUM(G53:G69)</f>
        <v>0</v>
      </c>
      <c r="H52" s="19">
        <f>SUM(H53:H69)</f>
        <v>0</v>
      </c>
      <c r="I52" s="19">
        <f>SUM(I53:I69)</f>
        <v>0</v>
      </c>
      <c r="J52" s="6"/>
    </row>
    <row r="53" spans="1:9" ht="15.75" customHeight="1" hidden="1">
      <c r="A53" s="7">
        <v>2111</v>
      </c>
      <c r="B53" s="47"/>
      <c r="C53" s="26"/>
      <c r="D53" s="10"/>
      <c r="E53" s="10"/>
      <c r="F53" s="10"/>
      <c r="G53" s="10"/>
      <c r="H53" s="17"/>
      <c r="I53" s="17"/>
    </row>
    <row r="54" spans="1:9" ht="15.75" customHeight="1" hidden="1">
      <c r="A54" s="7">
        <v>2112</v>
      </c>
      <c r="B54" s="47"/>
      <c r="C54" s="26"/>
      <c r="D54" s="10"/>
      <c r="E54" s="10"/>
      <c r="F54" s="10"/>
      <c r="G54" s="10"/>
      <c r="H54" s="17"/>
      <c r="I54" s="17"/>
    </row>
    <row r="55" spans="1:9" ht="15.75" customHeight="1" hidden="1">
      <c r="A55" s="7">
        <v>2120</v>
      </c>
      <c r="B55" s="47"/>
      <c r="C55" s="26"/>
      <c r="D55" s="10"/>
      <c r="E55" s="10"/>
      <c r="F55" s="10"/>
      <c r="G55" s="10"/>
      <c r="H55" s="17"/>
      <c r="I55" s="17"/>
    </row>
    <row r="56" spans="1:9" ht="15.75" customHeight="1" hidden="1">
      <c r="A56" s="7">
        <v>2210</v>
      </c>
      <c r="B56" s="47"/>
      <c r="C56" s="26"/>
      <c r="D56" s="10"/>
      <c r="E56" s="10"/>
      <c r="F56" s="10"/>
      <c r="G56" s="10"/>
      <c r="H56" s="17"/>
      <c r="I56" s="17"/>
    </row>
    <row r="57" spans="1:9" ht="15.75" customHeight="1" hidden="1">
      <c r="A57" s="7">
        <v>2220</v>
      </c>
      <c r="B57" s="47"/>
      <c r="C57" s="26"/>
      <c r="D57" s="10"/>
      <c r="E57" s="10"/>
      <c r="F57" s="10"/>
      <c r="G57" s="10"/>
      <c r="H57" s="17"/>
      <c r="I57" s="17"/>
    </row>
    <row r="58" spans="1:9" ht="15.75" customHeight="1" hidden="1">
      <c r="A58" s="7">
        <v>2230</v>
      </c>
      <c r="B58" s="47"/>
      <c r="C58" s="26"/>
      <c r="D58" s="10"/>
      <c r="E58" s="10"/>
      <c r="F58" s="10"/>
      <c r="G58" s="10"/>
      <c r="H58" s="17"/>
      <c r="I58" s="17"/>
    </row>
    <row r="59" spans="1:9" ht="15.75" customHeight="1" hidden="1">
      <c r="A59" s="7">
        <v>2240</v>
      </c>
      <c r="B59" s="47"/>
      <c r="C59" s="26"/>
      <c r="D59" s="10"/>
      <c r="E59" s="10"/>
      <c r="F59" s="10"/>
      <c r="G59" s="10"/>
      <c r="H59" s="17"/>
      <c r="I59" s="17"/>
    </row>
    <row r="60" spans="1:9" ht="15.75" customHeight="1" hidden="1">
      <c r="A60" s="7">
        <v>2250</v>
      </c>
      <c r="B60" s="47"/>
      <c r="C60" s="26"/>
      <c r="D60" s="10"/>
      <c r="E60" s="10"/>
      <c r="F60" s="10"/>
      <c r="G60" s="10"/>
      <c r="H60" s="17"/>
      <c r="I60" s="17"/>
    </row>
    <row r="61" spans="1:9" ht="15.75" customHeight="1" hidden="1">
      <c r="A61" s="7">
        <v>2270</v>
      </c>
      <c r="B61" s="47"/>
      <c r="C61" s="26"/>
      <c r="D61" s="10"/>
      <c r="E61" s="10"/>
      <c r="F61" s="10"/>
      <c r="G61" s="10"/>
      <c r="H61" s="17"/>
      <c r="I61" s="17"/>
    </row>
    <row r="62" spans="1:9" ht="15.75" customHeight="1" hidden="1">
      <c r="A62" s="7">
        <v>2280</v>
      </c>
      <c r="B62" s="47"/>
      <c r="C62" s="26"/>
      <c r="D62" s="10"/>
      <c r="E62" s="10"/>
      <c r="F62" s="10"/>
      <c r="G62" s="10"/>
      <c r="H62" s="17"/>
      <c r="I62" s="17"/>
    </row>
    <row r="63" spans="1:9" ht="15.75" customHeight="1" hidden="1">
      <c r="A63" s="7">
        <v>2720</v>
      </c>
      <c r="B63" s="47"/>
      <c r="C63" s="26"/>
      <c r="D63" s="10"/>
      <c r="E63" s="10"/>
      <c r="F63" s="10"/>
      <c r="G63" s="10"/>
      <c r="H63" s="17"/>
      <c r="I63" s="17"/>
    </row>
    <row r="64" spans="1:9" ht="15.75" customHeight="1" hidden="1">
      <c r="A64" s="7">
        <v>2730</v>
      </c>
      <c r="B64" s="47"/>
      <c r="C64" s="26"/>
      <c r="D64" s="10"/>
      <c r="E64" s="10"/>
      <c r="F64" s="10"/>
      <c r="G64" s="10"/>
      <c r="H64" s="17"/>
      <c r="I64" s="17"/>
    </row>
    <row r="65" spans="1:9" ht="15.75" customHeight="1" hidden="1">
      <c r="A65" s="7">
        <v>2800</v>
      </c>
      <c r="B65" s="47"/>
      <c r="C65" s="26"/>
      <c r="D65" s="10"/>
      <c r="E65" s="10"/>
      <c r="F65" s="10"/>
      <c r="G65" s="10"/>
      <c r="H65" s="17"/>
      <c r="I65" s="17"/>
    </row>
    <row r="66" spans="1:9" ht="15.75" customHeight="1" hidden="1">
      <c r="A66" s="7">
        <v>3110</v>
      </c>
      <c r="B66" s="48"/>
      <c r="C66" s="12"/>
      <c r="D66" s="10"/>
      <c r="E66" s="10"/>
      <c r="F66" s="10"/>
      <c r="G66" s="10"/>
      <c r="H66" s="17"/>
      <c r="I66" s="17"/>
    </row>
    <row r="67" spans="1:9" ht="15.75" customHeight="1" hidden="1">
      <c r="A67" s="7">
        <v>3120</v>
      </c>
      <c r="B67" s="48"/>
      <c r="C67" s="12"/>
      <c r="D67" s="10"/>
      <c r="E67" s="10"/>
      <c r="F67" s="10"/>
      <c r="G67" s="10"/>
      <c r="H67" s="17"/>
      <c r="I67" s="17"/>
    </row>
    <row r="68" spans="1:9" ht="15.75" customHeight="1" hidden="1">
      <c r="A68" s="7">
        <v>3140</v>
      </c>
      <c r="B68" s="48"/>
      <c r="C68" s="12"/>
      <c r="D68" s="10"/>
      <c r="E68" s="10"/>
      <c r="F68" s="10"/>
      <c r="G68" s="10"/>
      <c r="H68" s="17"/>
      <c r="I68" s="17"/>
    </row>
    <row r="69" spans="1:9" ht="15.75" customHeight="1" hidden="1">
      <c r="A69" s="7">
        <v>3210</v>
      </c>
      <c r="B69" s="48"/>
      <c r="C69" s="12"/>
      <c r="D69" s="10"/>
      <c r="E69" s="10"/>
      <c r="F69" s="10"/>
      <c r="G69" s="10"/>
      <c r="H69" s="17"/>
      <c r="I69" s="17"/>
    </row>
    <row r="70" spans="1:10" ht="15.75">
      <c r="A70" s="22" t="s">
        <v>36</v>
      </c>
      <c r="B70" s="46" t="s">
        <v>18</v>
      </c>
      <c r="C70" s="25" t="s">
        <v>28</v>
      </c>
      <c r="D70" s="19">
        <f>SUM(D71:D83)</f>
        <v>84036.11099999999</v>
      </c>
      <c r="E70" s="19">
        <f>SUM(E71:E83)</f>
        <v>82006.66347000001</v>
      </c>
      <c r="F70" s="20">
        <f>F71+F72+F73+F74+F75+F76++F77+F78+F79+F80+F81+F82+F83+F84+F85+F86+F87</f>
        <v>1731.2906699999999</v>
      </c>
      <c r="G70" s="20">
        <f>G71+G72+G73+G74+G75+G76++G77+G78+G79+G80+G81+G82+G83+G84+G85+G86+G87</f>
        <v>1627.8177600000001</v>
      </c>
      <c r="H70" s="20">
        <f>H71+H72+H73+H74+H75+H76++H77+H78+H79+H80+H81+H82+H83+H84+H85+H86+H87</f>
        <v>85767.40167</v>
      </c>
      <c r="I70" s="20">
        <f>I71+I72+I73+I74+I75+I76++I77+I78+I79+I80+I81+I82+I83+I84+I85+I86+I87</f>
        <v>83634.48123000002</v>
      </c>
      <c r="J70" s="6"/>
    </row>
    <row r="71" spans="1:9" ht="15.75" customHeight="1">
      <c r="A71" s="7">
        <v>2111</v>
      </c>
      <c r="B71" s="47"/>
      <c r="C71" s="26"/>
      <c r="D71" s="10">
        <v>51434.075</v>
      </c>
      <c r="E71" s="10">
        <v>50018.31913</v>
      </c>
      <c r="F71" s="10"/>
      <c r="G71" s="10"/>
      <c r="H71" s="17">
        <f>D71+F71</f>
        <v>51434.075</v>
      </c>
      <c r="I71" s="17">
        <f>E71+G71</f>
        <v>50018.31913</v>
      </c>
    </row>
    <row r="72" spans="1:9" ht="18" customHeight="1">
      <c r="A72" s="7">
        <v>2112</v>
      </c>
      <c r="B72" s="47"/>
      <c r="C72" s="26"/>
      <c r="D72" s="10"/>
      <c r="E72" s="10"/>
      <c r="F72" s="10"/>
      <c r="G72" s="10"/>
      <c r="H72" s="17"/>
      <c r="I72" s="17"/>
    </row>
    <row r="73" spans="1:9" ht="15.75" customHeight="1">
      <c r="A73" s="7">
        <v>2120</v>
      </c>
      <c r="B73" s="47"/>
      <c r="C73" s="26"/>
      <c r="D73" s="10">
        <v>11344.91</v>
      </c>
      <c r="E73" s="10">
        <v>11019.31374</v>
      </c>
      <c r="F73" s="10">
        <v>8.862</v>
      </c>
      <c r="G73" s="10"/>
      <c r="H73" s="17">
        <f aca="true" t="shared" si="6" ref="H73:H84">D73+F73</f>
        <v>11353.771999999999</v>
      </c>
      <c r="I73" s="17">
        <f aca="true" t="shared" si="7" ref="I73:I84">E73+G73</f>
        <v>11019.31374</v>
      </c>
    </row>
    <row r="74" spans="1:9" ht="18.75" customHeight="1">
      <c r="A74" s="7">
        <v>2210</v>
      </c>
      <c r="B74" s="47"/>
      <c r="C74" s="26"/>
      <c r="D74" s="10">
        <v>3838.219</v>
      </c>
      <c r="E74" s="10">
        <v>3838.2183</v>
      </c>
      <c r="F74" s="10">
        <v>805.77574</v>
      </c>
      <c r="G74" s="10">
        <v>726.19419</v>
      </c>
      <c r="H74" s="17">
        <f t="shared" si="6"/>
        <v>4643.99474</v>
      </c>
      <c r="I74" s="17">
        <f t="shared" si="7"/>
        <v>4564.41249</v>
      </c>
    </row>
    <row r="75" spans="1:9" ht="18.75" customHeight="1">
      <c r="A75" s="7">
        <v>2220</v>
      </c>
      <c r="B75" s="47"/>
      <c r="C75" s="26"/>
      <c r="D75" s="10">
        <v>255.65</v>
      </c>
      <c r="E75" s="10">
        <v>255.64807</v>
      </c>
      <c r="F75" s="10">
        <v>74.71311</v>
      </c>
      <c r="G75" s="10">
        <v>70.52811</v>
      </c>
      <c r="H75" s="17">
        <f t="shared" si="6"/>
        <v>330.36311</v>
      </c>
      <c r="I75" s="17">
        <f t="shared" si="7"/>
        <v>326.17618</v>
      </c>
    </row>
    <row r="76" spans="1:9" ht="22.5" customHeight="1">
      <c r="A76" s="7">
        <v>2230</v>
      </c>
      <c r="B76" s="47"/>
      <c r="C76" s="26"/>
      <c r="D76" s="10">
        <v>7005.601</v>
      </c>
      <c r="E76" s="10">
        <v>7005.60059</v>
      </c>
      <c r="F76" s="10">
        <v>107.15205</v>
      </c>
      <c r="G76" s="10">
        <v>106.98905</v>
      </c>
      <c r="H76" s="17">
        <f t="shared" si="6"/>
        <v>7112.753049999999</v>
      </c>
      <c r="I76" s="17">
        <f t="shared" si="7"/>
        <v>7112.58964</v>
      </c>
    </row>
    <row r="77" spans="1:9" ht="19.5" customHeight="1">
      <c r="A77" s="7">
        <v>2240</v>
      </c>
      <c r="B77" s="47"/>
      <c r="C77" s="26"/>
      <c r="D77" s="10">
        <v>2020.606</v>
      </c>
      <c r="E77" s="10">
        <v>2020.60501</v>
      </c>
      <c r="F77" s="10">
        <v>238.81312</v>
      </c>
      <c r="G77" s="10">
        <v>228.38876</v>
      </c>
      <c r="H77" s="17">
        <f t="shared" si="6"/>
        <v>2259.41912</v>
      </c>
      <c r="I77" s="17">
        <f t="shared" si="7"/>
        <v>2248.99377</v>
      </c>
    </row>
    <row r="78" spans="1:9" ht="15.75" customHeight="1">
      <c r="A78" s="7">
        <v>2250</v>
      </c>
      <c r="B78" s="47"/>
      <c r="C78" s="26"/>
      <c r="D78" s="10">
        <v>147.784</v>
      </c>
      <c r="E78" s="10">
        <v>135.80518</v>
      </c>
      <c r="F78" s="10"/>
      <c r="G78" s="10"/>
      <c r="H78" s="17">
        <f t="shared" si="6"/>
        <v>147.784</v>
      </c>
      <c r="I78" s="17">
        <f t="shared" si="7"/>
        <v>135.80518</v>
      </c>
    </row>
    <row r="79" spans="1:9" ht="15.75" customHeight="1">
      <c r="A79" s="7">
        <v>2270</v>
      </c>
      <c r="B79" s="47"/>
      <c r="C79" s="26"/>
      <c r="D79" s="10">
        <v>7920.143</v>
      </c>
      <c r="E79" s="10">
        <v>7657.35413</v>
      </c>
      <c r="F79" s="10"/>
      <c r="G79" s="10"/>
      <c r="H79" s="17">
        <f t="shared" si="6"/>
        <v>7920.143</v>
      </c>
      <c r="I79" s="17">
        <f t="shared" si="7"/>
        <v>7657.35413</v>
      </c>
    </row>
    <row r="80" spans="1:9" ht="15.75" customHeight="1">
      <c r="A80" s="7">
        <v>2280</v>
      </c>
      <c r="B80" s="47"/>
      <c r="C80" s="26"/>
      <c r="D80" s="10">
        <v>24.162</v>
      </c>
      <c r="E80" s="10">
        <v>21.17313</v>
      </c>
      <c r="F80" s="10"/>
      <c r="G80" s="10"/>
      <c r="H80" s="17">
        <f t="shared" si="6"/>
        <v>24.162</v>
      </c>
      <c r="I80" s="17">
        <f t="shared" si="7"/>
        <v>21.17313</v>
      </c>
    </row>
    <row r="81" spans="1:9" ht="15.75" customHeight="1">
      <c r="A81" s="7">
        <v>2720</v>
      </c>
      <c r="B81" s="47"/>
      <c r="C81" s="26"/>
      <c r="D81" s="10"/>
      <c r="E81" s="10"/>
      <c r="F81" s="10"/>
      <c r="G81" s="10"/>
      <c r="H81" s="17"/>
      <c r="I81" s="17"/>
    </row>
    <row r="82" spans="1:9" ht="15.75" customHeight="1">
      <c r="A82" s="7">
        <v>2730</v>
      </c>
      <c r="B82" s="47"/>
      <c r="C82" s="26"/>
      <c r="D82" s="10">
        <v>12.85</v>
      </c>
      <c r="E82" s="10">
        <v>12.46</v>
      </c>
      <c r="F82" s="10"/>
      <c r="G82" s="10"/>
      <c r="H82" s="17">
        <f t="shared" si="6"/>
        <v>12.85</v>
      </c>
      <c r="I82" s="17">
        <f t="shared" si="7"/>
        <v>12.46</v>
      </c>
    </row>
    <row r="83" spans="1:9" ht="15.75" customHeight="1">
      <c r="A83" s="7">
        <v>2800</v>
      </c>
      <c r="B83" s="47"/>
      <c r="C83" s="26"/>
      <c r="D83" s="10">
        <v>32.111</v>
      </c>
      <c r="E83" s="10">
        <v>22.16619</v>
      </c>
      <c r="F83" s="10"/>
      <c r="G83" s="10"/>
      <c r="H83" s="17">
        <f t="shared" si="6"/>
        <v>32.111</v>
      </c>
      <c r="I83" s="17">
        <f t="shared" si="7"/>
        <v>22.16619</v>
      </c>
    </row>
    <row r="84" spans="1:9" ht="15.75" customHeight="1">
      <c r="A84" s="7">
        <v>3110</v>
      </c>
      <c r="B84" s="48"/>
      <c r="C84" s="26"/>
      <c r="D84" s="10"/>
      <c r="E84" s="10"/>
      <c r="F84" s="10">
        <v>495.97465</v>
      </c>
      <c r="G84" s="10">
        <v>495.71765</v>
      </c>
      <c r="H84" s="17">
        <f t="shared" si="6"/>
        <v>495.97465</v>
      </c>
      <c r="I84" s="17">
        <f t="shared" si="7"/>
        <v>495.71765</v>
      </c>
    </row>
    <row r="85" spans="1:9" ht="24.75" customHeight="1">
      <c r="A85" s="7">
        <v>3120</v>
      </c>
      <c r="B85" s="48"/>
      <c r="C85" s="26"/>
      <c r="D85" s="10"/>
      <c r="E85" s="10"/>
      <c r="F85" s="10"/>
      <c r="G85" s="10"/>
      <c r="H85" s="17"/>
      <c r="I85" s="17"/>
    </row>
    <row r="86" spans="1:9" ht="23.25" customHeight="1">
      <c r="A86" s="7">
        <v>3140</v>
      </c>
      <c r="B86" s="48"/>
      <c r="C86" s="26"/>
      <c r="D86" s="10"/>
      <c r="E86" s="10"/>
      <c r="F86" s="10"/>
      <c r="G86" s="10"/>
      <c r="H86" s="17"/>
      <c r="I86" s="17"/>
    </row>
    <row r="87" spans="1:9" ht="24.75" customHeight="1">
      <c r="A87" s="7">
        <v>3210</v>
      </c>
      <c r="B87" s="48"/>
      <c r="C87" s="27"/>
      <c r="D87" s="10"/>
      <c r="E87" s="10"/>
      <c r="F87" s="10"/>
      <c r="G87" s="10"/>
      <c r="H87" s="17"/>
      <c r="I87" s="17"/>
    </row>
    <row r="88" spans="1:10" ht="15.75">
      <c r="A88" s="22" t="s">
        <v>37</v>
      </c>
      <c r="B88" s="46" t="s">
        <v>18</v>
      </c>
      <c r="C88" s="37" t="s">
        <v>29</v>
      </c>
      <c r="D88" s="19">
        <f>SUM(D89:D101)</f>
        <v>144604.554</v>
      </c>
      <c r="E88" s="19">
        <f>SUM(E89:E101)</f>
        <v>140391.62016000002</v>
      </c>
      <c r="F88" s="20">
        <f>SUM(F89:F105)</f>
        <v>7448.74314</v>
      </c>
      <c r="G88" s="20">
        <f>SUM(G89:G105)</f>
        <v>6905.44732</v>
      </c>
      <c r="H88" s="20">
        <f>SUM(H89:H105)</f>
        <v>152053.29714000004</v>
      </c>
      <c r="I88" s="20">
        <f>SUM(I89:I105)</f>
        <v>147297.06748</v>
      </c>
      <c r="J88" s="6"/>
    </row>
    <row r="89" spans="1:9" ht="15.75" customHeight="1">
      <c r="A89" s="7">
        <v>2111</v>
      </c>
      <c r="B89" s="47"/>
      <c r="C89" s="38"/>
      <c r="D89" s="10">
        <v>70174.615</v>
      </c>
      <c r="E89" s="10">
        <v>68051.218</v>
      </c>
      <c r="F89" s="10">
        <v>558.90939</v>
      </c>
      <c r="G89" s="10">
        <v>558.85403</v>
      </c>
      <c r="H89" s="17">
        <f>D89+F89</f>
        <v>70733.52439</v>
      </c>
      <c r="I89" s="17">
        <f>E89+G89</f>
        <v>68610.07203</v>
      </c>
    </row>
    <row r="90" spans="1:9" ht="15.75" customHeight="1">
      <c r="A90" s="7">
        <v>2112</v>
      </c>
      <c r="B90" s="47"/>
      <c r="C90" s="38"/>
      <c r="D90" s="10">
        <v>482.41</v>
      </c>
      <c r="E90" s="10">
        <v>460.16679</v>
      </c>
      <c r="F90" s="10"/>
      <c r="G90" s="10"/>
      <c r="H90" s="17">
        <f aca="true" t="shared" si="8" ref="H90:H103">D90+F90</f>
        <v>482.41</v>
      </c>
      <c r="I90" s="17">
        <f aca="true" t="shared" si="9" ref="I90:I103">E90+G90</f>
        <v>460.16679</v>
      </c>
    </row>
    <row r="91" spans="1:9" ht="24.75" customHeight="1">
      <c r="A91" s="7">
        <v>2120</v>
      </c>
      <c r="B91" s="47"/>
      <c r="C91" s="38"/>
      <c r="D91" s="10">
        <v>15499.54</v>
      </c>
      <c r="E91" s="10">
        <v>14837.40793</v>
      </c>
      <c r="F91" s="10">
        <v>125.06813</v>
      </c>
      <c r="G91" s="10">
        <v>124.5951</v>
      </c>
      <c r="H91" s="17">
        <f t="shared" si="8"/>
        <v>15624.60813</v>
      </c>
      <c r="I91" s="17">
        <f t="shared" si="9"/>
        <v>14962.00303</v>
      </c>
    </row>
    <row r="92" spans="1:9" ht="21.75" customHeight="1">
      <c r="A92" s="7">
        <v>2210</v>
      </c>
      <c r="B92" s="47"/>
      <c r="C92" s="38"/>
      <c r="D92" s="10">
        <v>12623.417</v>
      </c>
      <c r="E92" s="10">
        <v>12622.41783</v>
      </c>
      <c r="F92" s="10">
        <v>1756.31514</v>
      </c>
      <c r="G92" s="10">
        <v>1355.39057</v>
      </c>
      <c r="H92" s="17">
        <f t="shared" si="8"/>
        <v>14379.73214</v>
      </c>
      <c r="I92" s="17">
        <f t="shared" si="9"/>
        <v>13977.8084</v>
      </c>
    </row>
    <row r="93" spans="1:9" ht="22.5" customHeight="1">
      <c r="A93" s="7">
        <v>2220</v>
      </c>
      <c r="B93" s="47"/>
      <c r="C93" s="38"/>
      <c r="D93" s="10">
        <v>292.05</v>
      </c>
      <c r="E93" s="10">
        <v>292.05</v>
      </c>
      <c r="F93" s="10">
        <v>5.2</v>
      </c>
      <c r="G93" s="10">
        <v>5.2</v>
      </c>
      <c r="H93" s="17">
        <f t="shared" si="8"/>
        <v>297.25</v>
      </c>
      <c r="I93" s="17">
        <f t="shared" si="9"/>
        <v>297.25</v>
      </c>
    </row>
    <row r="94" spans="1:9" ht="21" customHeight="1">
      <c r="A94" s="7">
        <v>2230</v>
      </c>
      <c r="B94" s="47"/>
      <c r="C94" s="38"/>
      <c r="D94" s="10">
        <v>22443.208</v>
      </c>
      <c r="E94" s="10">
        <v>22442.74009</v>
      </c>
      <c r="F94" s="10">
        <v>162.58223</v>
      </c>
      <c r="G94" s="10">
        <v>135.67321</v>
      </c>
      <c r="H94" s="17">
        <f t="shared" si="8"/>
        <v>22605.79023</v>
      </c>
      <c r="I94" s="17">
        <f t="shared" si="9"/>
        <v>22578.4133</v>
      </c>
    </row>
    <row r="95" spans="1:9" ht="15">
      <c r="A95" s="7">
        <v>2240</v>
      </c>
      <c r="B95" s="47"/>
      <c r="C95" s="38"/>
      <c r="D95" s="10">
        <v>4956.174</v>
      </c>
      <c r="E95" s="10">
        <v>4907.12471</v>
      </c>
      <c r="F95" s="10">
        <v>174.97765</v>
      </c>
      <c r="G95" s="10">
        <v>117.45812</v>
      </c>
      <c r="H95" s="17">
        <f t="shared" si="8"/>
        <v>5131.15165</v>
      </c>
      <c r="I95" s="17">
        <f t="shared" si="9"/>
        <v>5024.58283</v>
      </c>
    </row>
    <row r="96" spans="1:9" ht="15.75" customHeight="1">
      <c r="A96" s="7">
        <v>2250</v>
      </c>
      <c r="B96" s="47"/>
      <c r="C96" s="38"/>
      <c r="D96" s="10">
        <v>217.898</v>
      </c>
      <c r="E96" s="10">
        <v>198.92229</v>
      </c>
      <c r="F96" s="10">
        <v>4.79218</v>
      </c>
      <c r="G96" s="10">
        <v>3.61415</v>
      </c>
      <c r="H96" s="17">
        <f t="shared" si="8"/>
        <v>222.69018</v>
      </c>
      <c r="I96" s="17">
        <f t="shared" si="9"/>
        <v>202.53644</v>
      </c>
    </row>
    <row r="97" spans="1:9" ht="21.75" customHeight="1">
      <c r="A97" s="7">
        <v>2270</v>
      </c>
      <c r="B97" s="47"/>
      <c r="C97" s="38"/>
      <c r="D97" s="10">
        <v>17813.647</v>
      </c>
      <c r="E97" s="10">
        <v>16520.46599</v>
      </c>
      <c r="F97" s="10">
        <f>23.795+4.156+21.60887</f>
        <v>49.559870000000004</v>
      </c>
      <c r="G97" s="10">
        <f>6.78162+1.1647+5.34186</f>
        <v>13.28818</v>
      </c>
      <c r="H97" s="17">
        <f t="shared" si="8"/>
        <v>17863.20687</v>
      </c>
      <c r="I97" s="17">
        <f t="shared" si="9"/>
        <v>16533.75417</v>
      </c>
    </row>
    <row r="98" spans="1:9" ht="20.25" customHeight="1">
      <c r="A98" s="7">
        <v>2280</v>
      </c>
      <c r="B98" s="47"/>
      <c r="C98" s="38"/>
      <c r="D98" s="10">
        <v>24.28</v>
      </c>
      <c r="E98" s="10">
        <v>13.69199</v>
      </c>
      <c r="F98" s="10"/>
      <c r="G98" s="10"/>
      <c r="H98" s="17">
        <f t="shared" si="8"/>
        <v>24.28</v>
      </c>
      <c r="I98" s="17">
        <f t="shared" si="9"/>
        <v>13.69199</v>
      </c>
    </row>
    <row r="99" spans="1:9" ht="24" customHeight="1">
      <c r="A99" s="7">
        <v>2720</v>
      </c>
      <c r="B99" s="47"/>
      <c r="C99" s="38"/>
      <c r="D99" s="10"/>
      <c r="E99" s="10"/>
      <c r="F99" s="10"/>
      <c r="G99" s="10"/>
      <c r="H99" s="17"/>
      <c r="I99" s="17"/>
    </row>
    <row r="100" spans="1:9" ht="24" customHeight="1">
      <c r="A100" s="7">
        <v>2730</v>
      </c>
      <c r="B100" s="47"/>
      <c r="C100" s="38"/>
      <c r="D100" s="10">
        <v>20.87</v>
      </c>
      <c r="E100" s="10">
        <v>17.41</v>
      </c>
      <c r="F100" s="10"/>
      <c r="G100" s="10"/>
      <c r="H100" s="17">
        <f t="shared" si="8"/>
        <v>20.87</v>
      </c>
      <c r="I100" s="17">
        <f t="shared" si="9"/>
        <v>17.41</v>
      </c>
    </row>
    <row r="101" spans="1:9" ht="21.75" customHeight="1">
      <c r="A101" s="7">
        <v>2800</v>
      </c>
      <c r="B101" s="47"/>
      <c r="C101" s="38"/>
      <c r="D101" s="10">
        <v>56.445</v>
      </c>
      <c r="E101" s="10">
        <v>28.00454</v>
      </c>
      <c r="F101" s="10">
        <v>18.03255</v>
      </c>
      <c r="G101" s="10">
        <v>7.31116</v>
      </c>
      <c r="H101" s="17">
        <f t="shared" si="8"/>
        <v>74.47755000000001</v>
      </c>
      <c r="I101" s="17">
        <f t="shared" si="9"/>
        <v>35.3157</v>
      </c>
    </row>
    <row r="102" spans="1:9" ht="15.75" customHeight="1">
      <c r="A102" s="7">
        <v>3110</v>
      </c>
      <c r="B102" s="48"/>
      <c r="C102" s="38"/>
      <c r="D102" s="10"/>
      <c r="E102" s="10"/>
      <c r="F102" s="10">
        <v>3133.291</v>
      </c>
      <c r="G102" s="10">
        <v>3124.0478</v>
      </c>
      <c r="H102" s="17">
        <f t="shared" si="8"/>
        <v>3133.291</v>
      </c>
      <c r="I102" s="17">
        <f t="shared" si="9"/>
        <v>3124.0478</v>
      </c>
    </row>
    <row r="103" spans="1:9" ht="21.75" customHeight="1">
      <c r="A103" s="7">
        <v>3132</v>
      </c>
      <c r="B103" s="48"/>
      <c r="C103" s="38"/>
      <c r="D103" s="10"/>
      <c r="E103" s="10"/>
      <c r="F103" s="10">
        <v>1460.015</v>
      </c>
      <c r="G103" s="10">
        <v>1460.015</v>
      </c>
      <c r="H103" s="17">
        <f t="shared" si="8"/>
        <v>1460.015</v>
      </c>
      <c r="I103" s="17">
        <f t="shared" si="9"/>
        <v>1460.015</v>
      </c>
    </row>
    <row r="104" spans="1:9" ht="21.75" customHeight="1">
      <c r="A104" s="7">
        <v>3140</v>
      </c>
      <c r="B104" s="48"/>
      <c r="C104" s="38"/>
      <c r="D104" s="10"/>
      <c r="E104" s="10"/>
      <c r="F104" s="10"/>
      <c r="G104" s="10"/>
      <c r="H104" s="17"/>
      <c r="I104" s="17"/>
    </row>
    <row r="105" spans="1:9" ht="18.75" customHeight="1">
      <c r="A105" s="7">
        <v>3210</v>
      </c>
      <c r="B105" s="48"/>
      <c r="C105" s="39"/>
      <c r="D105" s="10"/>
      <c r="E105" s="10"/>
      <c r="F105" s="10"/>
      <c r="G105" s="10"/>
      <c r="H105" s="17"/>
      <c r="I105" s="17"/>
    </row>
    <row r="106" spans="1:10" ht="15.75" customHeight="1">
      <c r="A106" s="22" t="s">
        <v>40</v>
      </c>
      <c r="B106" s="46" t="s">
        <v>19</v>
      </c>
      <c r="C106" s="25" t="s">
        <v>50</v>
      </c>
      <c r="D106" s="19">
        <f>SUM(D107:D119)</f>
        <v>109966.49774000004</v>
      </c>
      <c r="E106" s="19">
        <f>SUM(E107:E119)</f>
        <v>106253.22511000001</v>
      </c>
      <c r="F106" s="20">
        <f>SUM(F107:F123)</f>
        <v>15481.70846</v>
      </c>
      <c r="G106" s="20">
        <f>SUM(G107:G123)</f>
        <v>13995.583099999998</v>
      </c>
      <c r="H106" s="20">
        <f>SUM(H107:H123)</f>
        <v>125448.20620000003</v>
      </c>
      <c r="I106" s="20">
        <f>SUM(I107:I123)</f>
        <v>120248.80820999999</v>
      </c>
      <c r="J106" s="6"/>
    </row>
    <row r="107" spans="1:9" ht="15.75" customHeight="1">
      <c r="A107" s="7">
        <v>2111</v>
      </c>
      <c r="B107" s="47"/>
      <c r="C107" s="26"/>
      <c r="D107" s="10">
        <v>58867.3</v>
      </c>
      <c r="E107" s="10">
        <v>55917.81794</v>
      </c>
      <c r="F107" s="10">
        <v>1331.22471</v>
      </c>
      <c r="G107" s="10">
        <v>1243.20932</v>
      </c>
      <c r="H107" s="17">
        <f>D107+F107</f>
        <v>60198.524710000005</v>
      </c>
      <c r="I107" s="17">
        <f>E107+G107</f>
        <v>57161.02726</v>
      </c>
    </row>
    <row r="108" spans="1:9" ht="15.75" customHeight="1">
      <c r="A108" s="7">
        <v>2112</v>
      </c>
      <c r="B108" s="47"/>
      <c r="C108" s="26"/>
      <c r="D108" s="10"/>
      <c r="E108" s="10"/>
      <c r="F108" s="10"/>
      <c r="G108" s="10"/>
      <c r="H108" s="17"/>
      <c r="I108" s="17"/>
    </row>
    <row r="109" spans="1:9" ht="15.75" customHeight="1">
      <c r="A109" s="7">
        <v>2120</v>
      </c>
      <c r="B109" s="47"/>
      <c r="C109" s="26"/>
      <c r="D109" s="10">
        <v>12630.61074</v>
      </c>
      <c r="E109" s="10">
        <v>11972.61453</v>
      </c>
      <c r="F109" s="10">
        <v>309.28468</v>
      </c>
      <c r="G109" s="10">
        <v>279.05885</v>
      </c>
      <c r="H109" s="17">
        <f aca="true" t="shared" si="10" ref="H109:H122">D109+F109</f>
        <v>12939.89542</v>
      </c>
      <c r="I109" s="17">
        <f aca="true" t="shared" si="11" ref="I109:I122">E109+G109</f>
        <v>12251.67338</v>
      </c>
    </row>
    <row r="110" spans="1:9" ht="15.75" customHeight="1">
      <c r="A110" s="7">
        <v>2210</v>
      </c>
      <c r="B110" s="47"/>
      <c r="C110" s="26"/>
      <c r="D110" s="10">
        <v>3038.528</v>
      </c>
      <c r="E110" s="10">
        <v>3038.528</v>
      </c>
      <c r="F110" s="10">
        <v>5585.77057</v>
      </c>
      <c r="G110" s="10">
        <v>4885.1129</v>
      </c>
      <c r="H110" s="17">
        <f t="shared" si="10"/>
        <v>8624.298569999999</v>
      </c>
      <c r="I110" s="17">
        <f t="shared" si="11"/>
        <v>7923.6409</v>
      </c>
    </row>
    <row r="111" spans="1:9" ht="15.75" customHeight="1">
      <c r="A111" s="7">
        <v>2220</v>
      </c>
      <c r="B111" s="47"/>
      <c r="C111" s="26"/>
      <c r="D111" s="10"/>
      <c r="E111" s="10"/>
      <c r="F111" s="10">
        <v>57.29867</v>
      </c>
      <c r="G111" s="10">
        <v>48.07028</v>
      </c>
      <c r="H111" s="17">
        <f t="shared" si="10"/>
        <v>57.29867</v>
      </c>
      <c r="I111" s="17">
        <f t="shared" si="11"/>
        <v>48.07028</v>
      </c>
    </row>
    <row r="112" spans="1:9" ht="15.75" customHeight="1">
      <c r="A112" s="7">
        <v>2230</v>
      </c>
      <c r="B112" s="47"/>
      <c r="C112" s="26"/>
      <c r="D112" s="10">
        <v>3264.6</v>
      </c>
      <c r="E112" s="10">
        <v>3264.6</v>
      </c>
      <c r="F112" s="10">
        <v>755.40817</v>
      </c>
      <c r="G112" s="10">
        <v>643.72321</v>
      </c>
      <c r="H112" s="17">
        <f t="shared" si="10"/>
        <v>4020.00817</v>
      </c>
      <c r="I112" s="17">
        <f t="shared" si="11"/>
        <v>3908.32321</v>
      </c>
    </row>
    <row r="113" spans="1:9" ht="15.75" customHeight="1">
      <c r="A113" s="7">
        <v>2240</v>
      </c>
      <c r="B113" s="47"/>
      <c r="C113" s="26"/>
      <c r="D113" s="10">
        <v>1108.672</v>
      </c>
      <c r="E113" s="10">
        <v>1108.6531</v>
      </c>
      <c r="F113" s="10">
        <v>901.52214</v>
      </c>
      <c r="G113" s="10">
        <v>819.43398</v>
      </c>
      <c r="H113" s="17">
        <f t="shared" si="10"/>
        <v>2010.19414</v>
      </c>
      <c r="I113" s="17">
        <f t="shared" si="11"/>
        <v>1928.08708</v>
      </c>
    </row>
    <row r="114" spans="1:9" ht="15.75" customHeight="1">
      <c r="A114" s="7">
        <v>2250</v>
      </c>
      <c r="B114" s="47"/>
      <c r="C114" s="26"/>
      <c r="D114" s="10"/>
      <c r="E114" s="10"/>
      <c r="F114" s="10">
        <v>95.16401</v>
      </c>
      <c r="G114" s="10">
        <v>66.06087</v>
      </c>
      <c r="H114" s="17">
        <f t="shared" si="10"/>
        <v>95.16401</v>
      </c>
      <c r="I114" s="17">
        <f t="shared" si="11"/>
        <v>66.06087</v>
      </c>
    </row>
    <row r="115" spans="1:9" ht="15.75" customHeight="1">
      <c r="A115" s="7">
        <v>2270</v>
      </c>
      <c r="B115" s="47"/>
      <c r="C115" s="26"/>
      <c r="D115" s="10">
        <v>20641.687</v>
      </c>
      <c r="E115" s="10">
        <v>20535.91154</v>
      </c>
      <c r="F115" s="10">
        <f>119.68398+11.6+163.58112+10.9</f>
        <v>305.76509999999996</v>
      </c>
      <c r="G115" s="10">
        <f>85.41352+7.6945+12.74754</f>
        <v>105.85556000000001</v>
      </c>
      <c r="H115" s="17">
        <f t="shared" si="10"/>
        <v>20947.452100000002</v>
      </c>
      <c r="I115" s="17">
        <f t="shared" si="11"/>
        <v>20641.7671</v>
      </c>
    </row>
    <row r="116" spans="1:9" ht="15.75" customHeight="1">
      <c r="A116" s="7">
        <v>2280</v>
      </c>
      <c r="B116" s="47"/>
      <c r="C116" s="26"/>
      <c r="D116" s="10"/>
      <c r="E116" s="10"/>
      <c r="F116" s="10">
        <v>34.08895</v>
      </c>
      <c r="G116" s="10">
        <v>22.56838</v>
      </c>
      <c r="H116" s="17">
        <f t="shared" si="10"/>
        <v>34.08895</v>
      </c>
      <c r="I116" s="17">
        <f t="shared" si="11"/>
        <v>22.56838</v>
      </c>
    </row>
    <row r="117" spans="1:9" ht="15.75" customHeight="1">
      <c r="A117" s="7">
        <v>2720</v>
      </c>
      <c r="B117" s="47"/>
      <c r="C117" s="26"/>
      <c r="D117" s="10">
        <v>9333</v>
      </c>
      <c r="E117" s="10">
        <v>9333</v>
      </c>
      <c r="F117" s="10">
        <v>106.032</v>
      </c>
      <c r="G117" s="10">
        <v>106.032</v>
      </c>
      <c r="H117" s="17">
        <f t="shared" si="10"/>
        <v>9439.032</v>
      </c>
      <c r="I117" s="17">
        <f t="shared" si="11"/>
        <v>9439.032</v>
      </c>
    </row>
    <row r="118" spans="1:9" ht="15.75" customHeight="1">
      <c r="A118" s="7">
        <v>2730</v>
      </c>
      <c r="B118" s="47"/>
      <c r="C118" s="26"/>
      <c r="D118" s="10">
        <v>1020.1</v>
      </c>
      <c r="E118" s="10">
        <v>1020.1</v>
      </c>
      <c r="F118" s="10">
        <v>0.272</v>
      </c>
      <c r="G118" s="10">
        <v>0.272</v>
      </c>
      <c r="H118" s="17">
        <f t="shared" si="10"/>
        <v>1020.3720000000001</v>
      </c>
      <c r="I118" s="17">
        <f t="shared" si="11"/>
        <v>1020.3720000000001</v>
      </c>
    </row>
    <row r="119" spans="1:9" ht="15.75" customHeight="1">
      <c r="A119" s="7">
        <v>2800</v>
      </c>
      <c r="B119" s="47"/>
      <c r="C119" s="26"/>
      <c r="D119" s="10">
        <v>62</v>
      </c>
      <c r="E119" s="10">
        <v>62</v>
      </c>
      <c r="F119" s="10">
        <v>132.58309</v>
      </c>
      <c r="G119" s="10">
        <v>81.37672</v>
      </c>
      <c r="H119" s="17">
        <f t="shared" si="10"/>
        <v>194.58309</v>
      </c>
      <c r="I119" s="17">
        <f t="shared" si="11"/>
        <v>143.37672</v>
      </c>
    </row>
    <row r="120" spans="1:9" ht="15.75" customHeight="1">
      <c r="A120" s="7">
        <v>3110</v>
      </c>
      <c r="B120" s="47"/>
      <c r="C120" s="26"/>
      <c r="D120" s="10"/>
      <c r="E120" s="10"/>
      <c r="F120" s="10">
        <v>3846.65037</v>
      </c>
      <c r="G120" s="10">
        <v>3683.44431</v>
      </c>
      <c r="H120" s="17">
        <f t="shared" si="10"/>
        <v>3846.65037</v>
      </c>
      <c r="I120" s="17">
        <f t="shared" si="11"/>
        <v>3683.44431</v>
      </c>
    </row>
    <row r="121" spans="1:9" ht="15.75" customHeight="1">
      <c r="A121" s="7">
        <v>3131</v>
      </c>
      <c r="B121" s="47"/>
      <c r="C121" s="26"/>
      <c r="D121" s="10"/>
      <c r="E121" s="10"/>
      <c r="F121" s="10">
        <v>681.088</v>
      </c>
      <c r="G121" s="10">
        <v>675.8112</v>
      </c>
      <c r="H121" s="17">
        <f t="shared" si="10"/>
        <v>681.088</v>
      </c>
      <c r="I121" s="17">
        <f t="shared" si="11"/>
        <v>675.8112</v>
      </c>
    </row>
    <row r="122" spans="1:9" ht="15.75" customHeight="1">
      <c r="A122" s="7">
        <v>3132</v>
      </c>
      <c r="B122" s="47"/>
      <c r="C122" s="26"/>
      <c r="D122" s="10"/>
      <c r="E122" s="10"/>
      <c r="F122" s="10">
        <v>1339.556</v>
      </c>
      <c r="G122" s="10">
        <v>1335.55352</v>
      </c>
      <c r="H122" s="17">
        <f t="shared" si="10"/>
        <v>1339.556</v>
      </c>
      <c r="I122" s="17">
        <f t="shared" si="11"/>
        <v>1335.55352</v>
      </c>
    </row>
    <row r="123" spans="1:9" ht="15.75" customHeight="1">
      <c r="A123" s="7">
        <v>3210</v>
      </c>
      <c r="B123" s="49"/>
      <c r="C123" s="27"/>
      <c r="D123" s="10"/>
      <c r="E123" s="10"/>
      <c r="F123" s="10"/>
      <c r="G123" s="10"/>
      <c r="H123" s="17"/>
      <c r="I123" s="17"/>
    </row>
    <row r="124" spans="1:10" ht="15.75">
      <c r="A124" s="22" t="s">
        <v>38</v>
      </c>
      <c r="B124" s="46" t="s">
        <v>20</v>
      </c>
      <c r="C124" s="25" t="s">
        <v>21</v>
      </c>
      <c r="D124" s="19">
        <f>SUM(D125:D137)</f>
        <v>31881.475000000002</v>
      </c>
      <c r="E124" s="19">
        <f>SUM(E125:E137)</f>
        <v>31728.07836</v>
      </c>
      <c r="F124" s="20">
        <f>SUM(F125:F141)</f>
        <v>582.96063</v>
      </c>
      <c r="G124" s="20">
        <f>SUM(G125:G141)</f>
        <v>486.54550000000006</v>
      </c>
      <c r="H124" s="20">
        <f>SUM(H125:H141)</f>
        <v>32464.435630000004</v>
      </c>
      <c r="I124" s="20">
        <f>SUM(I125:I141)</f>
        <v>32214.623859999996</v>
      </c>
      <c r="J124" s="6"/>
    </row>
    <row r="125" spans="1:9" ht="15.75" customHeight="1">
      <c r="A125" s="7">
        <v>2111</v>
      </c>
      <c r="B125" s="47"/>
      <c r="C125" s="26"/>
      <c r="D125" s="10">
        <v>20335</v>
      </c>
      <c r="E125" s="10">
        <v>20334.8034</v>
      </c>
      <c r="F125" s="10">
        <v>302.04739</v>
      </c>
      <c r="G125" s="10">
        <v>300.04739</v>
      </c>
      <c r="H125" s="17">
        <f>D125+F125</f>
        <v>20637.04739</v>
      </c>
      <c r="I125" s="17">
        <f>E125+G125</f>
        <v>20634.85079</v>
      </c>
    </row>
    <row r="126" spans="1:9" ht="15.75" customHeight="1">
      <c r="A126" s="7">
        <v>2112</v>
      </c>
      <c r="B126" s="47"/>
      <c r="C126" s="26"/>
      <c r="D126" s="10"/>
      <c r="E126" s="10"/>
      <c r="F126" s="10"/>
      <c r="G126" s="10"/>
      <c r="H126" s="17"/>
      <c r="I126" s="17"/>
    </row>
    <row r="127" spans="1:9" ht="15.75" customHeight="1">
      <c r="A127" s="7">
        <v>2120</v>
      </c>
      <c r="B127" s="47"/>
      <c r="C127" s="26"/>
      <c r="D127" s="10">
        <v>4505.035</v>
      </c>
      <c r="E127" s="10">
        <v>4500.75378</v>
      </c>
      <c r="F127" s="10">
        <v>66.17049</v>
      </c>
      <c r="G127" s="10">
        <v>65.73049</v>
      </c>
      <c r="H127" s="17">
        <f aca="true" t="shared" si="12" ref="H127:H138">D127+F127</f>
        <v>4571.20549</v>
      </c>
      <c r="I127" s="17">
        <f aca="true" t="shared" si="13" ref="I127:I138">E127+G127</f>
        <v>4566.48427</v>
      </c>
    </row>
    <row r="128" spans="1:9" ht="15.75" customHeight="1">
      <c r="A128" s="7">
        <v>2210</v>
      </c>
      <c r="B128" s="47"/>
      <c r="C128" s="26"/>
      <c r="D128" s="10">
        <v>1532.155</v>
      </c>
      <c r="E128" s="10">
        <v>1532.1548</v>
      </c>
      <c r="F128" s="10">
        <v>89.22339</v>
      </c>
      <c r="G128" s="10">
        <v>41.52601</v>
      </c>
      <c r="H128" s="17">
        <f t="shared" si="12"/>
        <v>1621.3783899999999</v>
      </c>
      <c r="I128" s="17">
        <f t="shared" si="13"/>
        <v>1573.68081</v>
      </c>
    </row>
    <row r="129" spans="1:9" ht="15.75" customHeight="1">
      <c r="A129" s="7">
        <v>2220</v>
      </c>
      <c r="B129" s="47"/>
      <c r="C129" s="26"/>
      <c r="D129" s="10">
        <v>8</v>
      </c>
      <c r="E129" s="10">
        <v>8</v>
      </c>
      <c r="F129" s="10"/>
      <c r="G129" s="10"/>
      <c r="H129" s="17">
        <f t="shared" si="12"/>
        <v>8</v>
      </c>
      <c r="I129" s="17">
        <f t="shared" si="13"/>
        <v>8</v>
      </c>
    </row>
    <row r="130" spans="1:9" ht="15.75" customHeight="1">
      <c r="A130" s="7">
        <v>2230</v>
      </c>
      <c r="B130" s="47"/>
      <c r="C130" s="26"/>
      <c r="D130" s="10">
        <v>831.2</v>
      </c>
      <c r="E130" s="10">
        <v>831.19987</v>
      </c>
      <c r="F130" s="10"/>
      <c r="G130" s="10"/>
      <c r="H130" s="17">
        <f t="shared" si="12"/>
        <v>831.2</v>
      </c>
      <c r="I130" s="17">
        <f t="shared" si="13"/>
        <v>831.19987</v>
      </c>
    </row>
    <row r="131" spans="1:9" ht="15.75" customHeight="1">
      <c r="A131" s="7">
        <v>2240</v>
      </c>
      <c r="B131" s="47"/>
      <c r="C131" s="26"/>
      <c r="D131" s="10">
        <v>1767.779</v>
      </c>
      <c r="E131" s="10">
        <v>1756.29663</v>
      </c>
      <c r="F131" s="10">
        <v>38.2</v>
      </c>
      <c r="G131" s="10">
        <v>27.91685</v>
      </c>
      <c r="H131" s="17">
        <f t="shared" si="12"/>
        <v>1805.979</v>
      </c>
      <c r="I131" s="17">
        <f t="shared" si="13"/>
        <v>1784.2134800000001</v>
      </c>
    </row>
    <row r="132" spans="1:9" ht="15.75" customHeight="1">
      <c r="A132" s="7">
        <v>2250</v>
      </c>
      <c r="B132" s="47"/>
      <c r="C132" s="26"/>
      <c r="D132" s="10">
        <v>246.772</v>
      </c>
      <c r="E132" s="10">
        <v>244.2359</v>
      </c>
      <c r="F132" s="10">
        <v>2.7</v>
      </c>
      <c r="G132" s="10">
        <v>0.78748</v>
      </c>
      <c r="H132" s="17">
        <f t="shared" si="12"/>
        <v>249.47199999999998</v>
      </c>
      <c r="I132" s="17">
        <f t="shared" si="13"/>
        <v>245.02337999999997</v>
      </c>
    </row>
    <row r="133" spans="1:9" ht="15.75" customHeight="1">
      <c r="A133" s="7">
        <v>2270</v>
      </c>
      <c r="B133" s="47"/>
      <c r="C133" s="26"/>
      <c r="D133" s="10">
        <v>2645.881</v>
      </c>
      <c r="E133" s="10">
        <v>2512.86412</v>
      </c>
      <c r="F133" s="10">
        <f>29.30961+3.794+16.79575+7.22</f>
        <v>57.11936</v>
      </c>
      <c r="G133" s="10">
        <f>11.865+0.89958+9.55266+3.5</f>
        <v>25.817239999999998</v>
      </c>
      <c r="H133" s="17">
        <f t="shared" si="12"/>
        <v>2703.00036</v>
      </c>
      <c r="I133" s="17">
        <f t="shared" si="13"/>
        <v>2538.68136</v>
      </c>
    </row>
    <row r="134" spans="1:9" ht="15.75" customHeight="1">
      <c r="A134" s="7">
        <v>2280</v>
      </c>
      <c r="B134" s="47"/>
      <c r="C134" s="26"/>
      <c r="D134" s="10">
        <v>8.484</v>
      </c>
      <c r="E134" s="10">
        <v>6.97806</v>
      </c>
      <c r="F134" s="10">
        <v>1.2</v>
      </c>
      <c r="G134" s="10">
        <v>1.13821</v>
      </c>
      <c r="H134" s="17">
        <f t="shared" si="12"/>
        <v>9.684</v>
      </c>
      <c r="I134" s="17">
        <f t="shared" si="13"/>
        <v>8.11627</v>
      </c>
    </row>
    <row r="135" spans="1:9" ht="15.75" customHeight="1">
      <c r="A135" s="7">
        <v>2720</v>
      </c>
      <c r="B135" s="47"/>
      <c r="C135" s="26"/>
      <c r="D135" s="10"/>
      <c r="E135" s="10"/>
      <c r="F135" s="10"/>
      <c r="G135" s="10"/>
      <c r="H135" s="17"/>
      <c r="I135" s="17"/>
    </row>
    <row r="136" spans="1:9" ht="15.75" customHeight="1">
      <c r="A136" s="7">
        <v>2730</v>
      </c>
      <c r="B136" s="47"/>
      <c r="C136" s="26"/>
      <c r="D136" s="10"/>
      <c r="E136" s="10"/>
      <c r="F136" s="10"/>
      <c r="G136" s="10"/>
      <c r="H136" s="17"/>
      <c r="I136" s="17"/>
    </row>
    <row r="137" spans="1:9" ht="15.75" customHeight="1">
      <c r="A137" s="7">
        <v>2800</v>
      </c>
      <c r="B137" s="47"/>
      <c r="C137" s="26"/>
      <c r="D137" s="10">
        <v>1.169</v>
      </c>
      <c r="E137" s="10">
        <v>0.7918</v>
      </c>
      <c r="F137" s="10">
        <v>2.8</v>
      </c>
      <c r="G137" s="10">
        <v>0.08183</v>
      </c>
      <c r="H137" s="17">
        <f t="shared" si="12"/>
        <v>3.969</v>
      </c>
      <c r="I137" s="17">
        <f t="shared" si="13"/>
        <v>0.8736299999999999</v>
      </c>
    </row>
    <row r="138" spans="1:9" ht="15.75" customHeight="1">
      <c r="A138" s="7">
        <v>3110</v>
      </c>
      <c r="B138" s="48"/>
      <c r="C138" s="12"/>
      <c r="D138" s="10"/>
      <c r="E138" s="10"/>
      <c r="F138" s="10">
        <v>23.5</v>
      </c>
      <c r="G138" s="10">
        <v>23.5</v>
      </c>
      <c r="H138" s="17">
        <f t="shared" si="12"/>
        <v>23.5</v>
      </c>
      <c r="I138" s="17">
        <f t="shared" si="13"/>
        <v>23.5</v>
      </c>
    </row>
    <row r="139" spans="1:9" ht="15.75" customHeight="1">
      <c r="A139" s="7">
        <v>3120</v>
      </c>
      <c r="B139" s="48"/>
      <c r="C139" s="12"/>
      <c r="D139" s="10"/>
      <c r="E139" s="10"/>
      <c r="F139" s="10"/>
      <c r="G139" s="10"/>
      <c r="H139" s="17"/>
      <c r="I139" s="17"/>
    </row>
    <row r="140" spans="1:9" ht="15.75" customHeight="1">
      <c r="A140" s="7">
        <v>3140</v>
      </c>
      <c r="B140" s="48"/>
      <c r="C140" s="12"/>
      <c r="D140" s="10"/>
      <c r="E140" s="10"/>
      <c r="F140" s="10"/>
      <c r="G140" s="10"/>
      <c r="H140" s="17"/>
      <c r="I140" s="17"/>
    </row>
    <row r="141" spans="1:9" ht="15.75" customHeight="1">
      <c r="A141" s="7">
        <v>3210</v>
      </c>
      <c r="B141" s="48"/>
      <c r="C141" s="12"/>
      <c r="D141" s="10"/>
      <c r="E141" s="10"/>
      <c r="F141" s="10"/>
      <c r="G141" s="10"/>
      <c r="H141" s="17"/>
      <c r="I141" s="17"/>
    </row>
    <row r="142" spans="1:9" ht="15.75" customHeight="1">
      <c r="A142" s="22" t="s">
        <v>39</v>
      </c>
      <c r="B142" s="46" t="s">
        <v>22</v>
      </c>
      <c r="C142" s="25" t="s">
        <v>51</v>
      </c>
      <c r="D142" s="19">
        <f>D152+D159</f>
        <v>64843.5</v>
      </c>
      <c r="E142" s="19">
        <f>E152+E159</f>
        <v>62379.88625</v>
      </c>
      <c r="F142" s="19">
        <f>F152+F159</f>
        <v>4548.495260000001</v>
      </c>
      <c r="G142" s="19">
        <f>G152+G159</f>
        <v>3734.1685799999996</v>
      </c>
      <c r="H142" s="20">
        <f>SUM(H143:H159)</f>
        <v>69391.99526</v>
      </c>
      <c r="I142" s="20">
        <f>SUM(I143:I159)</f>
        <v>66114.05483</v>
      </c>
    </row>
    <row r="143" spans="1:9" ht="15.75" customHeight="1">
      <c r="A143" s="7">
        <v>2111</v>
      </c>
      <c r="B143" s="47"/>
      <c r="C143" s="26"/>
      <c r="D143" s="10"/>
      <c r="E143" s="10"/>
      <c r="F143" s="10"/>
      <c r="G143" s="10"/>
      <c r="H143" s="17"/>
      <c r="I143" s="17"/>
    </row>
    <row r="144" spans="1:9" ht="15.75" customHeight="1">
      <c r="A144" s="7">
        <v>2112</v>
      </c>
      <c r="B144" s="47"/>
      <c r="C144" s="26"/>
      <c r="D144" s="10"/>
      <c r="E144" s="10"/>
      <c r="F144" s="10"/>
      <c r="G144" s="10"/>
      <c r="H144" s="17"/>
      <c r="I144" s="17"/>
    </row>
    <row r="145" spans="1:9" ht="15.75" customHeight="1">
      <c r="A145" s="7">
        <v>2120</v>
      </c>
      <c r="B145" s="47"/>
      <c r="C145" s="26"/>
      <c r="D145" s="10"/>
      <c r="E145" s="10"/>
      <c r="F145" s="10"/>
      <c r="G145" s="10"/>
      <c r="H145" s="17"/>
      <c r="I145" s="17"/>
    </row>
    <row r="146" spans="1:9" ht="15.75" customHeight="1">
      <c r="A146" s="7">
        <v>2210</v>
      </c>
      <c r="B146" s="47"/>
      <c r="C146" s="26"/>
      <c r="D146" s="10"/>
      <c r="E146" s="10"/>
      <c r="F146" s="10"/>
      <c r="G146" s="10"/>
      <c r="H146" s="17"/>
      <c r="I146" s="17"/>
    </row>
    <row r="147" spans="1:9" ht="15.75" customHeight="1">
      <c r="A147" s="7">
        <v>2220</v>
      </c>
      <c r="B147" s="47"/>
      <c r="C147" s="26"/>
      <c r="D147" s="10"/>
      <c r="E147" s="10"/>
      <c r="F147" s="10"/>
      <c r="G147" s="10"/>
      <c r="H147" s="17"/>
      <c r="I147" s="17"/>
    </row>
    <row r="148" spans="1:9" ht="15.75" customHeight="1">
      <c r="A148" s="7">
        <v>2230</v>
      </c>
      <c r="B148" s="47"/>
      <c r="C148" s="26"/>
      <c r="D148" s="10"/>
      <c r="E148" s="10"/>
      <c r="F148" s="10"/>
      <c r="G148" s="10"/>
      <c r="H148" s="17"/>
      <c r="I148" s="17"/>
    </row>
    <row r="149" spans="1:9" ht="15.75" customHeight="1">
      <c r="A149" s="7">
        <v>2240</v>
      </c>
      <c r="B149" s="47"/>
      <c r="C149" s="26"/>
      <c r="D149" s="10"/>
      <c r="E149" s="10"/>
      <c r="F149" s="10"/>
      <c r="G149" s="10"/>
      <c r="H149" s="17"/>
      <c r="I149" s="17"/>
    </row>
    <row r="150" spans="1:9" ht="15.75" customHeight="1">
      <c r="A150" s="7">
        <v>2250</v>
      </c>
      <c r="B150" s="47"/>
      <c r="C150" s="26"/>
      <c r="D150" s="10"/>
      <c r="E150" s="10"/>
      <c r="F150" s="10"/>
      <c r="G150" s="10"/>
      <c r="H150" s="17"/>
      <c r="I150" s="17"/>
    </row>
    <row r="151" spans="1:9" ht="15.75" customHeight="1">
      <c r="A151" s="7">
        <v>2270</v>
      </c>
      <c r="B151" s="47"/>
      <c r="C151" s="26"/>
      <c r="D151" s="10"/>
      <c r="E151" s="10"/>
      <c r="F151" s="10"/>
      <c r="G151" s="10"/>
      <c r="H151" s="17"/>
      <c r="I151" s="17"/>
    </row>
    <row r="152" spans="1:9" ht="15.75" customHeight="1">
      <c r="A152" s="7">
        <v>2280</v>
      </c>
      <c r="B152" s="47"/>
      <c r="C152" s="26"/>
      <c r="D152" s="10">
        <v>64843.5</v>
      </c>
      <c r="E152" s="10">
        <v>62379.88625</v>
      </c>
      <c r="F152" s="10">
        <v>4535.40926</v>
      </c>
      <c r="G152" s="10">
        <v>3721.08258</v>
      </c>
      <c r="H152" s="17">
        <f>D152+F152</f>
        <v>69378.90926</v>
      </c>
      <c r="I152" s="17">
        <f>E152+G152</f>
        <v>66100.96883</v>
      </c>
    </row>
    <row r="153" spans="1:9" ht="15.75" customHeight="1">
      <c r="A153" s="7">
        <v>2720</v>
      </c>
      <c r="B153" s="47"/>
      <c r="C153" s="26"/>
      <c r="D153" s="10"/>
      <c r="E153" s="10"/>
      <c r="F153" s="10"/>
      <c r="G153" s="10"/>
      <c r="H153" s="17"/>
      <c r="I153" s="17"/>
    </row>
    <row r="154" spans="1:9" ht="15.75" customHeight="1">
      <c r="A154" s="7">
        <v>2730</v>
      </c>
      <c r="B154" s="47"/>
      <c r="C154" s="26"/>
      <c r="D154" s="10"/>
      <c r="E154" s="10"/>
      <c r="F154" s="10"/>
      <c r="G154" s="10"/>
      <c r="H154" s="17"/>
      <c r="I154" s="17"/>
    </row>
    <row r="155" spans="1:9" ht="15.75" customHeight="1">
      <c r="A155" s="7">
        <v>2800</v>
      </c>
      <c r="B155" s="47"/>
      <c r="C155" s="26"/>
      <c r="D155" s="10"/>
      <c r="E155" s="10"/>
      <c r="F155" s="10"/>
      <c r="G155" s="10"/>
      <c r="H155" s="17"/>
      <c r="I155" s="17"/>
    </row>
    <row r="156" spans="1:9" ht="15.75" customHeight="1">
      <c r="A156" s="7">
        <v>3110</v>
      </c>
      <c r="B156" s="47"/>
      <c r="C156" s="26"/>
      <c r="D156" s="10"/>
      <c r="E156" s="10"/>
      <c r="F156" s="10"/>
      <c r="G156" s="10"/>
      <c r="H156" s="17"/>
      <c r="I156" s="17"/>
    </row>
    <row r="157" spans="1:9" ht="15.75" customHeight="1">
      <c r="A157" s="7">
        <v>3120</v>
      </c>
      <c r="B157" s="47"/>
      <c r="C157" s="26"/>
      <c r="D157" s="10"/>
      <c r="E157" s="10"/>
      <c r="F157" s="10"/>
      <c r="G157" s="10"/>
      <c r="H157" s="17"/>
      <c r="I157" s="17"/>
    </row>
    <row r="158" spans="1:9" ht="15.75" customHeight="1">
      <c r="A158" s="7">
        <v>3140</v>
      </c>
      <c r="B158" s="47"/>
      <c r="C158" s="26"/>
      <c r="D158" s="10"/>
      <c r="E158" s="10"/>
      <c r="F158" s="10"/>
      <c r="G158" s="10"/>
      <c r="H158" s="17"/>
      <c r="I158" s="17"/>
    </row>
    <row r="159" spans="1:9" ht="15.75" customHeight="1">
      <c r="A159" s="7">
        <v>3210</v>
      </c>
      <c r="B159" s="49"/>
      <c r="C159" s="27"/>
      <c r="D159" s="10"/>
      <c r="E159" s="10"/>
      <c r="F159" s="10">
        <v>13.086</v>
      </c>
      <c r="G159" s="10">
        <v>13.086</v>
      </c>
      <c r="H159" s="17">
        <f>D159+F159</f>
        <v>13.086</v>
      </c>
      <c r="I159" s="17">
        <v>13.086</v>
      </c>
    </row>
    <row r="160" spans="1:10" ht="15.75">
      <c r="A160" s="22" t="s">
        <v>41</v>
      </c>
      <c r="B160" s="46" t="s">
        <v>14</v>
      </c>
      <c r="C160" s="25" t="s">
        <v>52</v>
      </c>
      <c r="D160" s="19">
        <f>SUM(D161:D173)</f>
        <v>30137.415999999997</v>
      </c>
      <c r="E160" s="19">
        <f>SUM(E161:E173)</f>
        <v>29680.44558</v>
      </c>
      <c r="F160" s="20">
        <f>SUM(F161:F177)</f>
        <v>3068.1032300000006</v>
      </c>
      <c r="G160" s="20">
        <f>SUM(G161:G177)</f>
        <v>2134.96253</v>
      </c>
      <c r="H160" s="20">
        <f>SUM(H161:H177)</f>
        <v>33205.51923</v>
      </c>
      <c r="I160" s="20">
        <f>SUM(I161:I177)</f>
        <v>31815.40811</v>
      </c>
      <c r="J160" s="6"/>
    </row>
    <row r="161" spans="1:9" ht="15.75" customHeight="1">
      <c r="A161" s="7">
        <v>2111</v>
      </c>
      <c r="B161" s="47"/>
      <c r="C161" s="26"/>
      <c r="D161" s="10">
        <v>19053</v>
      </c>
      <c r="E161" s="10">
        <v>18771.79978</v>
      </c>
      <c r="F161" s="10">
        <v>130.612</v>
      </c>
      <c r="G161" s="10">
        <v>129.26925</v>
      </c>
      <c r="H161" s="17">
        <f>D161+F161</f>
        <v>19183.612</v>
      </c>
      <c r="I161" s="17">
        <f>E161+G161</f>
        <v>18901.069030000002</v>
      </c>
    </row>
    <row r="162" spans="1:9" ht="15.75" customHeight="1">
      <c r="A162" s="7">
        <v>2112</v>
      </c>
      <c r="B162" s="47"/>
      <c r="C162" s="26"/>
      <c r="D162" s="10"/>
      <c r="E162" s="10"/>
      <c r="F162" s="10"/>
      <c r="G162" s="10"/>
      <c r="H162" s="17"/>
      <c r="I162" s="17"/>
    </row>
    <row r="163" spans="1:9" ht="15.75" customHeight="1">
      <c r="A163" s="7">
        <v>2120</v>
      </c>
      <c r="B163" s="47"/>
      <c r="C163" s="26"/>
      <c r="D163" s="10">
        <v>4195.82</v>
      </c>
      <c r="E163" s="10">
        <v>4129.02178</v>
      </c>
      <c r="F163" s="10">
        <v>33.73464</v>
      </c>
      <c r="G163" s="10">
        <v>28.43923</v>
      </c>
      <c r="H163" s="17">
        <f aca="true" t="shared" si="14" ref="H163:H175">D163+F163</f>
        <v>4229.554639999999</v>
      </c>
      <c r="I163" s="17">
        <f aca="true" t="shared" si="15" ref="I163:I175">E163+G163</f>
        <v>4157.46101</v>
      </c>
    </row>
    <row r="164" spans="1:9" ht="15.75" customHeight="1">
      <c r="A164" s="7">
        <v>2210</v>
      </c>
      <c r="B164" s="47"/>
      <c r="C164" s="26"/>
      <c r="D164" s="10">
        <v>3668.529</v>
      </c>
      <c r="E164" s="10">
        <v>3668.529</v>
      </c>
      <c r="F164" s="10">
        <v>466.03585</v>
      </c>
      <c r="G164" s="10">
        <v>297.69094</v>
      </c>
      <c r="H164" s="17">
        <f t="shared" si="14"/>
        <v>4134.56485</v>
      </c>
      <c r="I164" s="17">
        <f t="shared" si="15"/>
        <v>3966.21994</v>
      </c>
    </row>
    <row r="165" spans="1:9" ht="15.75" customHeight="1">
      <c r="A165" s="7">
        <v>2220</v>
      </c>
      <c r="B165" s="47"/>
      <c r="C165" s="26"/>
      <c r="D165" s="10"/>
      <c r="E165" s="10"/>
      <c r="F165" s="10"/>
      <c r="G165" s="10"/>
      <c r="H165" s="17"/>
      <c r="I165" s="17"/>
    </row>
    <row r="166" spans="1:9" ht="15.75" customHeight="1">
      <c r="A166" s="7">
        <v>2230</v>
      </c>
      <c r="B166" s="47"/>
      <c r="C166" s="26"/>
      <c r="D166" s="10"/>
      <c r="E166" s="10"/>
      <c r="F166" s="10"/>
      <c r="G166" s="10"/>
      <c r="H166" s="17"/>
      <c r="I166" s="17"/>
    </row>
    <row r="167" spans="1:9" ht="15.75" customHeight="1">
      <c r="A167" s="7">
        <v>2240</v>
      </c>
      <c r="B167" s="47"/>
      <c r="C167" s="26"/>
      <c r="D167" s="10">
        <v>1358.96</v>
      </c>
      <c r="E167" s="10">
        <v>1358.94815</v>
      </c>
      <c r="F167" s="10">
        <v>914.02</v>
      </c>
      <c r="G167" s="10">
        <v>610.26884</v>
      </c>
      <c r="H167" s="17">
        <f t="shared" si="14"/>
        <v>2272.98</v>
      </c>
      <c r="I167" s="17">
        <f t="shared" si="15"/>
        <v>1969.21699</v>
      </c>
    </row>
    <row r="168" spans="1:9" ht="15.75" customHeight="1">
      <c r="A168" s="7">
        <v>2250</v>
      </c>
      <c r="B168" s="47"/>
      <c r="C168" s="26"/>
      <c r="D168" s="10">
        <v>218.999</v>
      </c>
      <c r="E168" s="10">
        <v>178.36992</v>
      </c>
      <c r="F168" s="10">
        <v>16.44549</v>
      </c>
      <c r="G168" s="10">
        <v>13.11869</v>
      </c>
      <c r="H168" s="17">
        <f t="shared" si="14"/>
        <v>235.44449</v>
      </c>
      <c r="I168" s="17">
        <f t="shared" si="15"/>
        <v>191.48861</v>
      </c>
    </row>
    <row r="169" spans="1:9" ht="15.75" customHeight="1">
      <c r="A169" s="7">
        <v>2270</v>
      </c>
      <c r="B169" s="47"/>
      <c r="C169" s="26"/>
      <c r="D169" s="10">
        <v>1570.463</v>
      </c>
      <c r="E169" s="10">
        <v>1503.762</v>
      </c>
      <c r="F169" s="10">
        <f>371.123+201.807+80.06+76.10664</f>
        <v>729.09664</v>
      </c>
      <c r="G169" s="10">
        <f>297.80738+127.96178+41.69063+65.39204</f>
        <v>532.8518300000001</v>
      </c>
      <c r="H169" s="17">
        <f t="shared" si="14"/>
        <v>2299.55964</v>
      </c>
      <c r="I169" s="17">
        <f t="shared" si="15"/>
        <v>2036.61383</v>
      </c>
    </row>
    <row r="170" spans="1:9" ht="15.75" customHeight="1">
      <c r="A170" s="7">
        <v>2280</v>
      </c>
      <c r="B170" s="47"/>
      <c r="C170" s="26"/>
      <c r="D170" s="10">
        <v>2.881</v>
      </c>
      <c r="E170" s="10">
        <v>1.25095</v>
      </c>
      <c r="F170" s="10"/>
      <c r="G170" s="10"/>
      <c r="H170" s="17">
        <f t="shared" si="14"/>
        <v>2.881</v>
      </c>
      <c r="I170" s="17">
        <f t="shared" si="15"/>
        <v>1.25095</v>
      </c>
    </row>
    <row r="171" spans="1:9" ht="15.75" customHeight="1">
      <c r="A171" s="7">
        <v>2720</v>
      </c>
      <c r="B171" s="47"/>
      <c r="C171" s="26"/>
      <c r="D171" s="10"/>
      <c r="E171" s="10"/>
      <c r="F171" s="10"/>
      <c r="G171" s="10"/>
      <c r="H171" s="17"/>
      <c r="I171" s="17"/>
    </row>
    <row r="172" spans="1:9" ht="15.75" customHeight="1">
      <c r="A172" s="7">
        <v>2730</v>
      </c>
      <c r="B172" s="47"/>
      <c r="C172" s="26"/>
      <c r="D172" s="10">
        <v>68.164</v>
      </c>
      <c r="E172" s="10">
        <v>68.164</v>
      </c>
      <c r="F172" s="10"/>
      <c r="G172" s="10"/>
      <c r="H172" s="17">
        <f t="shared" si="14"/>
        <v>68.164</v>
      </c>
      <c r="I172" s="17">
        <f t="shared" si="15"/>
        <v>68.164</v>
      </c>
    </row>
    <row r="173" spans="1:9" ht="15.75" customHeight="1">
      <c r="A173" s="7">
        <v>2800</v>
      </c>
      <c r="B173" s="47"/>
      <c r="C173" s="26"/>
      <c r="D173" s="10">
        <v>0.6</v>
      </c>
      <c r="E173" s="10">
        <v>0.6</v>
      </c>
      <c r="F173" s="10">
        <v>93.972</v>
      </c>
      <c r="G173" s="10">
        <v>3.85166</v>
      </c>
      <c r="H173" s="17">
        <f t="shared" si="14"/>
        <v>94.57199999999999</v>
      </c>
      <c r="I173" s="17">
        <f t="shared" si="15"/>
        <v>4.4516599999999995</v>
      </c>
    </row>
    <row r="174" spans="1:9" ht="15.75" customHeight="1">
      <c r="A174" s="7">
        <v>3110</v>
      </c>
      <c r="B174" s="48"/>
      <c r="C174" s="12"/>
      <c r="D174" s="10"/>
      <c r="E174" s="10"/>
      <c r="F174" s="10">
        <v>544.18661</v>
      </c>
      <c r="G174" s="10">
        <v>519.47209</v>
      </c>
      <c r="H174" s="17">
        <f t="shared" si="14"/>
        <v>544.18661</v>
      </c>
      <c r="I174" s="17">
        <f t="shared" si="15"/>
        <v>519.47209</v>
      </c>
    </row>
    <row r="175" spans="1:9" ht="15.75" customHeight="1">
      <c r="A175" s="7">
        <v>3132</v>
      </c>
      <c r="B175" s="48"/>
      <c r="C175" s="12"/>
      <c r="D175" s="10"/>
      <c r="E175" s="10"/>
      <c r="F175" s="10">
        <v>140</v>
      </c>
      <c r="G175" s="10"/>
      <c r="H175" s="17">
        <f t="shared" si="14"/>
        <v>140</v>
      </c>
      <c r="I175" s="17">
        <f t="shared" si="15"/>
        <v>0</v>
      </c>
    </row>
    <row r="176" spans="1:9" ht="15.75" customHeight="1">
      <c r="A176" s="7">
        <v>3140</v>
      </c>
      <c r="B176" s="48"/>
      <c r="C176" s="12"/>
      <c r="D176" s="10"/>
      <c r="E176" s="10"/>
      <c r="F176" s="10"/>
      <c r="G176" s="10"/>
      <c r="H176" s="17"/>
      <c r="I176" s="17"/>
    </row>
    <row r="177" spans="1:9" ht="15.75" customHeight="1">
      <c r="A177" s="7">
        <v>3210</v>
      </c>
      <c r="B177" s="48"/>
      <c r="C177" s="12"/>
      <c r="D177" s="10"/>
      <c r="E177" s="10"/>
      <c r="F177" s="10"/>
      <c r="G177" s="10"/>
      <c r="H177" s="17"/>
      <c r="I177" s="17"/>
    </row>
    <row r="178" spans="1:10" ht="15.75" customHeight="1">
      <c r="A178" s="22" t="s">
        <v>42</v>
      </c>
      <c r="B178" s="46" t="s">
        <v>23</v>
      </c>
      <c r="C178" s="25" t="s">
        <v>53</v>
      </c>
      <c r="D178" s="19">
        <f>SUM(D179:D191)</f>
        <v>470.2</v>
      </c>
      <c r="E178" s="19">
        <f>SUM(E179:E191)</f>
        <v>395.18467</v>
      </c>
      <c r="F178" s="20">
        <f>SUM(F179:F195)</f>
        <v>0</v>
      </c>
      <c r="G178" s="20">
        <f>SUM(G179:G195)</f>
        <v>0</v>
      </c>
      <c r="H178" s="20">
        <f>SUM(H179:H195)</f>
        <v>470.2</v>
      </c>
      <c r="I178" s="20">
        <f>SUM(I179:I195)</f>
        <v>395.18467</v>
      </c>
      <c r="J178" s="6"/>
    </row>
    <row r="179" spans="1:9" ht="15.75" customHeight="1">
      <c r="A179" s="7">
        <v>2111</v>
      </c>
      <c r="B179" s="47"/>
      <c r="C179" s="26"/>
      <c r="D179" s="10"/>
      <c r="E179" s="10"/>
      <c r="F179" s="10"/>
      <c r="G179" s="10"/>
      <c r="H179" s="17"/>
      <c r="I179" s="17"/>
    </row>
    <row r="180" spans="1:9" ht="15.75" customHeight="1">
      <c r="A180" s="7">
        <v>2112</v>
      </c>
      <c r="B180" s="47"/>
      <c r="C180" s="26"/>
      <c r="D180" s="10"/>
      <c r="E180" s="10"/>
      <c r="F180" s="10"/>
      <c r="G180" s="10"/>
      <c r="H180" s="17"/>
      <c r="I180" s="17"/>
    </row>
    <row r="181" spans="1:9" ht="15.75" customHeight="1">
      <c r="A181" s="7">
        <v>2120</v>
      </c>
      <c r="B181" s="47"/>
      <c r="C181" s="26"/>
      <c r="D181" s="10"/>
      <c r="E181" s="10"/>
      <c r="F181" s="10"/>
      <c r="G181" s="10"/>
      <c r="H181" s="17"/>
      <c r="I181" s="17"/>
    </row>
    <row r="182" spans="1:9" ht="15.75" customHeight="1">
      <c r="A182" s="7">
        <v>2210</v>
      </c>
      <c r="B182" s="47"/>
      <c r="C182" s="26"/>
      <c r="D182" s="10">
        <v>134.1</v>
      </c>
      <c r="E182" s="10">
        <v>90.08591</v>
      </c>
      <c r="F182" s="10"/>
      <c r="G182" s="10"/>
      <c r="H182" s="17">
        <f>D182</f>
        <v>134.1</v>
      </c>
      <c r="I182" s="17">
        <f>E182</f>
        <v>90.08591</v>
      </c>
    </row>
    <row r="183" spans="1:9" ht="15.75" customHeight="1">
      <c r="A183" s="7">
        <v>2220</v>
      </c>
      <c r="B183" s="47"/>
      <c r="C183" s="26"/>
      <c r="D183" s="10"/>
      <c r="E183" s="10"/>
      <c r="F183" s="10"/>
      <c r="G183" s="10"/>
      <c r="H183" s="17"/>
      <c r="I183" s="17"/>
    </row>
    <row r="184" spans="1:9" ht="15.75" customHeight="1">
      <c r="A184" s="7">
        <v>2230</v>
      </c>
      <c r="B184" s="47"/>
      <c r="C184" s="26"/>
      <c r="D184" s="10"/>
      <c r="E184" s="10"/>
      <c r="F184" s="10"/>
      <c r="G184" s="10"/>
      <c r="H184" s="17"/>
      <c r="I184" s="17"/>
    </row>
    <row r="185" spans="1:9" ht="15.75" customHeight="1">
      <c r="A185" s="7">
        <v>2240</v>
      </c>
      <c r="B185" s="47"/>
      <c r="C185" s="26"/>
      <c r="D185" s="10">
        <v>115.85</v>
      </c>
      <c r="E185" s="10">
        <v>84.84876</v>
      </c>
      <c r="F185" s="10"/>
      <c r="G185" s="10"/>
      <c r="H185" s="17">
        <f>D185</f>
        <v>115.85</v>
      </c>
      <c r="I185" s="17">
        <f>E185</f>
        <v>84.84876</v>
      </c>
    </row>
    <row r="186" spans="1:9" ht="15.75" customHeight="1">
      <c r="A186" s="7">
        <v>2250</v>
      </c>
      <c r="B186" s="47"/>
      <c r="C186" s="26"/>
      <c r="D186" s="10"/>
      <c r="E186" s="10"/>
      <c r="F186" s="10"/>
      <c r="G186" s="10"/>
      <c r="H186" s="17"/>
      <c r="I186" s="17"/>
    </row>
    <row r="187" spans="1:9" ht="15.75" customHeight="1">
      <c r="A187" s="7">
        <v>2270</v>
      </c>
      <c r="B187" s="47"/>
      <c r="C187" s="26"/>
      <c r="D187" s="10"/>
      <c r="E187" s="10"/>
      <c r="F187" s="10"/>
      <c r="G187" s="10"/>
      <c r="H187" s="17"/>
      <c r="I187" s="17"/>
    </row>
    <row r="188" spans="1:9" ht="15.75" customHeight="1">
      <c r="A188" s="7">
        <v>2280</v>
      </c>
      <c r="B188" s="47"/>
      <c r="C188" s="26"/>
      <c r="D188" s="10"/>
      <c r="E188" s="10"/>
      <c r="F188" s="10"/>
      <c r="G188" s="10"/>
      <c r="H188" s="17"/>
      <c r="I188" s="17"/>
    </row>
    <row r="189" spans="1:9" ht="15.75" customHeight="1">
      <c r="A189" s="7">
        <v>2720</v>
      </c>
      <c r="B189" s="47"/>
      <c r="C189" s="26"/>
      <c r="D189" s="10"/>
      <c r="E189" s="10"/>
      <c r="F189" s="10"/>
      <c r="G189" s="10"/>
      <c r="H189" s="17"/>
      <c r="I189" s="17"/>
    </row>
    <row r="190" spans="1:9" ht="15.75" customHeight="1">
      <c r="A190" s="7">
        <v>2730</v>
      </c>
      <c r="B190" s="47"/>
      <c r="C190" s="26"/>
      <c r="D190" s="10">
        <v>220.25</v>
      </c>
      <c r="E190" s="10">
        <v>220.25</v>
      </c>
      <c r="F190" s="10"/>
      <c r="G190" s="10"/>
      <c r="H190" s="17">
        <f>D190</f>
        <v>220.25</v>
      </c>
      <c r="I190" s="17">
        <f>E190</f>
        <v>220.25</v>
      </c>
    </row>
    <row r="191" spans="1:9" ht="15.75" customHeight="1">
      <c r="A191" s="7">
        <v>2800</v>
      </c>
      <c r="B191" s="47"/>
      <c r="C191" s="26"/>
      <c r="D191" s="10"/>
      <c r="E191" s="10"/>
      <c r="F191" s="10"/>
      <c r="G191" s="10"/>
      <c r="H191" s="17"/>
      <c r="I191" s="17"/>
    </row>
    <row r="192" spans="1:9" ht="15.75" customHeight="1">
      <c r="A192" s="7">
        <v>3110</v>
      </c>
      <c r="B192" s="47"/>
      <c r="C192" s="26"/>
      <c r="D192" s="10"/>
      <c r="E192" s="10"/>
      <c r="F192" s="10"/>
      <c r="G192" s="10"/>
      <c r="H192" s="17"/>
      <c r="I192" s="17"/>
    </row>
    <row r="193" spans="1:9" ht="15.75" customHeight="1">
      <c r="A193" s="7">
        <v>3120</v>
      </c>
      <c r="B193" s="47"/>
      <c r="C193" s="26"/>
      <c r="D193" s="10"/>
      <c r="E193" s="10"/>
      <c r="F193" s="10"/>
      <c r="G193" s="10"/>
      <c r="H193" s="17"/>
      <c r="I193" s="17"/>
    </row>
    <row r="194" spans="1:9" ht="15.75" customHeight="1">
      <c r="A194" s="7">
        <v>3140</v>
      </c>
      <c r="B194" s="47"/>
      <c r="C194" s="26"/>
      <c r="D194" s="10"/>
      <c r="E194" s="10"/>
      <c r="F194" s="10"/>
      <c r="G194" s="10"/>
      <c r="H194" s="17"/>
      <c r="I194" s="17"/>
    </row>
    <row r="195" spans="1:9" ht="15.75" customHeight="1">
      <c r="A195" s="7">
        <v>3210</v>
      </c>
      <c r="B195" s="49"/>
      <c r="C195" s="27"/>
      <c r="D195" s="10"/>
      <c r="E195" s="10"/>
      <c r="F195" s="10"/>
      <c r="G195" s="10"/>
      <c r="H195" s="17"/>
      <c r="I195" s="17"/>
    </row>
    <row r="196" spans="1:10" ht="15.75" customHeight="1">
      <c r="A196" s="22" t="s">
        <v>44</v>
      </c>
      <c r="B196" s="46" t="s">
        <v>23</v>
      </c>
      <c r="C196" s="25" t="s">
        <v>43</v>
      </c>
      <c r="D196" s="19">
        <f>SUM(D197:D209)</f>
        <v>6613.000000000001</v>
      </c>
      <c r="E196" s="19">
        <f>SUM(E197:E209)</f>
        <v>6571.54128</v>
      </c>
      <c r="F196" s="20">
        <f>SUM(F197:F213)</f>
        <v>3.9724399999999997</v>
      </c>
      <c r="G196" s="20">
        <f>SUM(G197:G213)</f>
        <v>0.07025</v>
      </c>
      <c r="H196" s="20">
        <f>SUM(H197:H213)</f>
        <v>6616.944440000001</v>
      </c>
      <c r="I196" s="20">
        <f>SUM(I197:I213)</f>
        <v>6571.58397</v>
      </c>
      <c r="J196" s="6"/>
    </row>
    <row r="197" spans="1:9" ht="15.75" customHeight="1">
      <c r="A197" s="7">
        <v>2111</v>
      </c>
      <c r="B197" s="47"/>
      <c r="C197" s="26"/>
      <c r="D197" s="10">
        <v>3512.4</v>
      </c>
      <c r="E197" s="10">
        <v>3512.4</v>
      </c>
      <c r="F197" s="10"/>
      <c r="G197" s="10"/>
      <c r="H197" s="17">
        <f>D197+F197</f>
        <v>3512.4</v>
      </c>
      <c r="I197" s="17">
        <f>E197+G197</f>
        <v>3512.4</v>
      </c>
    </row>
    <row r="198" spans="1:9" ht="15.75" customHeight="1">
      <c r="A198" s="7">
        <v>2112</v>
      </c>
      <c r="B198" s="47"/>
      <c r="C198" s="26"/>
      <c r="D198" s="10"/>
      <c r="E198" s="10"/>
      <c r="F198" s="10"/>
      <c r="G198" s="10"/>
      <c r="H198" s="17"/>
      <c r="I198" s="17"/>
    </row>
    <row r="199" spans="1:9" ht="15.75" customHeight="1">
      <c r="A199" s="7">
        <v>2120</v>
      </c>
      <c r="B199" s="47"/>
      <c r="C199" s="26"/>
      <c r="D199" s="10">
        <v>756.928</v>
      </c>
      <c r="E199" s="10">
        <v>753.42192</v>
      </c>
      <c r="F199" s="10"/>
      <c r="G199" s="10"/>
      <c r="H199" s="17">
        <f>D199+F199</f>
        <v>756.928</v>
      </c>
      <c r="I199" s="17">
        <f>E199+G199</f>
        <v>753.42192</v>
      </c>
    </row>
    <row r="200" spans="1:9" ht="15.75" customHeight="1">
      <c r="A200" s="7">
        <v>2210</v>
      </c>
      <c r="B200" s="47"/>
      <c r="C200" s="26"/>
      <c r="D200" s="10">
        <v>1192.328</v>
      </c>
      <c r="E200" s="10">
        <v>1192.328</v>
      </c>
      <c r="F200" s="10">
        <v>3.83194</v>
      </c>
      <c r="G200" s="10"/>
      <c r="H200" s="17">
        <f>D200+F200</f>
        <v>1196.15994</v>
      </c>
      <c r="I200" s="17">
        <f>E200+G200</f>
        <v>1192.328</v>
      </c>
    </row>
    <row r="201" spans="1:9" ht="15.75" customHeight="1">
      <c r="A201" s="7">
        <v>2220</v>
      </c>
      <c r="B201" s="47"/>
      <c r="C201" s="26"/>
      <c r="D201" s="10"/>
      <c r="E201" s="10"/>
      <c r="F201" s="10"/>
      <c r="G201" s="10"/>
      <c r="H201" s="17"/>
      <c r="I201" s="17"/>
    </row>
    <row r="202" spans="1:9" ht="15.75" customHeight="1">
      <c r="A202" s="7">
        <v>2230</v>
      </c>
      <c r="B202" s="47"/>
      <c r="C202" s="26"/>
      <c r="D202" s="10"/>
      <c r="E202" s="10"/>
      <c r="F202" s="10"/>
      <c r="G202" s="10"/>
      <c r="H202" s="17"/>
      <c r="I202" s="17"/>
    </row>
    <row r="203" spans="1:9" ht="15.75" customHeight="1">
      <c r="A203" s="7">
        <v>2240</v>
      </c>
      <c r="B203" s="47"/>
      <c r="C203" s="26"/>
      <c r="D203" s="10">
        <v>701.309</v>
      </c>
      <c r="E203" s="10">
        <v>701.30802</v>
      </c>
      <c r="F203" s="10"/>
      <c r="G203" s="10"/>
      <c r="H203" s="17">
        <f aca="true" t="shared" si="16" ref="H203:I206">D203+F203</f>
        <v>701.309</v>
      </c>
      <c r="I203" s="17">
        <f t="shared" si="16"/>
        <v>701.30802</v>
      </c>
    </row>
    <row r="204" spans="1:9" ht="15.75" customHeight="1">
      <c r="A204" s="7">
        <v>2250</v>
      </c>
      <c r="B204" s="47"/>
      <c r="C204" s="26"/>
      <c r="D204" s="10">
        <v>26</v>
      </c>
      <c r="E204" s="10">
        <v>25.99958</v>
      </c>
      <c r="F204" s="10"/>
      <c r="G204" s="10"/>
      <c r="H204" s="17">
        <f t="shared" si="16"/>
        <v>26</v>
      </c>
      <c r="I204" s="17">
        <f t="shared" si="16"/>
        <v>25.99958</v>
      </c>
    </row>
    <row r="205" spans="1:9" ht="15.75" customHeight="1">
      <c r="A205" s="7">
        <v>2270</v>
      </c>
      <c r="B205" s="47"/>
      <c r="C205" s="26"/>
      <c r="D205" s="10">
        <v>394.007</v>
      </c>
      <c r="E205" s="10">
        <v>356.0562</v>
      </c>
      <c r="F205" s="10">
        <v>0.1405</v>
      </c>
      <c r="G205" s="10">
        <v>0.07025</v>
      </c>
      <c r="H205" s="17">
        <f t="shared" si="16"/>
        <v>394.1475</v>
      </c>
      <c r="I205" s="17">
        <f t="shared" si="16"/>
        <v>356.12645</v>
      </c>
    </row>
    <row r="206" spans="1:9" ht="15.75" customHeight="1">
      <c r="A206" s="7">
        <v>2280</v>
      </c>
      <c r="B206" s="47"/>
      <c r="C206" s="26"/>
      <c r="D206" s="10">
        <v>30</v>
      </c>
      <c r="E206" s="10">
        <v>30</v>
      </c>
      <c r="F206" s="10"/>
      <c r="G206" s="10"/>
      <c r="H206" s="17">
        <f t="shared" si="16"/>
        <v>30</v>
      </c>
      <c r="I206" s="17">
        <f t="shared" si="16"/>
        <v>30</v>
      </c>
    </row>
    <row r="207" spans="1:9" ht="15.75" customHeight="1">
      <c r="A207" s="7">
        <v>2720</v>
      </c>
      <c r="B207" s="47"/>
      <c r="C207" s="26"/>
      <c r="D207" s="10"/>
      <c r="E207" s="10"/>
      <c r="F207" s="10"/>
      <c r="G207" s="10"/>
      <c r="H207" s="17"/>
      <c r="I207" s="17"/>
    </row>
    <row r="208" spans="1:9" ht="15.75" customHeight="1">
      <c r="A208" s="7">
        <v>2730</v>
      </c>
      <c r="B208" s="47"/>
      <c r="C208" s="26"/>
      <c r="D208" s="10"/>
      <c r="E208" s="10"/>
      <c r="F208" s="10"/>
      <c r="G208" s="10"/>
      <c r="H208" s="17"/>
      <c r="I208" s="17"/>
    </row>
    <row r="209" spans="1:9" ht="15.75" customHeight="1">
      <c r="A209" s="7">
        <v>2800</v>
      </c>
      <c r="B209" s="47"/>
      <c r="C209" s="26"/>
      <c r="D209" s="21">
        <f>28/1000</f>
        <v>0.028</v>
      </c>
      <c r="E209" s="21">
        <f>27.56/1000</f>
        <v>0.027559999999999998</v>
      </c>
      <c r="F209" s="10"/>
      <c r="G209" s="10"/>
      <c r="H209" s="17"/>
      <c r="I209" s="17"/>
    </row>
    <row r="210" spans="1:9" ht="15.75" customHeight="1">
      <c r="A210" s="7">
        <v>3110</v>
      </c>
      <c r="B210" s="47"/>
      <c r="C210" s="26"/>
      <c r="D210" s="10"/>
      <c r="E210" s="10"/>
      <c r="F210" s="10"/>
      <c r="G210" s="10"/>
      <c r="H210" s="17"/>
      <c r="I210" s="17"/>
    </row>
    <row r="211" spans="1:9" ht="15.75" customHeight="1">
      <c r="A211" s="7">
        <v>3120</v>
      </c>
      <c r="B211" s="47"/>
      <c r="C211" s="26"/>
      <c r="D211" s="10"/>
      <c r="E211" s="10"/>
      <c r="F211" s="10"/>
      <c r="G211" s="10"/>
      <c r="H211" s="17"/>
      <c r="I211" s="17"/>
    </row>
    <row r="212" spans="1:9" ht="15.75" customHeight="1">
      <c r="A212" s="7">
        <v>3140</v>
      </c>
      <c r="B212" s="47"/>
      <c r="C212" s="26"/>
      <c r="D212" s="10"/>
      <c r="E212" s="10"/>
      <c r="F212" s="10"/>
      <c r="G212" s="10"/>
      <c r="H212" s="17"/>
      <c r="I212" s="17"/>
    </row>
    <row r="213" spans="1:9" ht="15.75" customHeight="1">
      <c r="A213" s="7">
        <v>3210</v>
      </c>
      <c r="B213" s="49"/>
      <c r="C213" s="27"/>
      <c r="D213" s="10"/>
      <c r="E213" s="10"/>
      <c r="F213" s="10"/>
      <c r="G213" s="10"/>
      <c r="H213" s="17"/>
      <c r="I213" s="17"/>
    </row>
    <row r="214" spans="1:10" ht="15.75" customHeight="1">
      <c r="A214" s="22" t="s">
        <v>45</v>
      </c>
      <c r="B214" s="46" t="s">
        <v>24</v>
      </c>
      <c r="C214" s="25" t="s">
        <v>30</v>
      </c>
      <c r="D214" s="19">
        <f>SUM(D215:D227)</f>
        <v>11498.999999999998</v>
      </c>
      <c r="E214" s="19">
        <f>SUM(E215:E227)</f>
        <v>11487.050019999999</v>
      </c>
      <c r="F214" s="20">
        <f>SUM(F215:F231)</f>
        <v>286.37142</v>
      </c>
      <c r="G214" s="20">
        <f>SUM(G215:G231)</f>
        <v>162.92878000000002</v>
      </c>
      <c r="H214" s="20">
        <f>SUM(H215:H231)</f>
        <v>11785.371420000001</v>
      </c>
      <c r="I214" s="20">
        <f>SUM(I215:I231)</f>
        <v>11649.9788</v>
      </c>
      <c r="J214" s="6"/>
    </row>
    <row r="215" spans="1:9" ht="15.75" customHeight="1">
      <c r="A215" s="7">
        <v>2111</v>
      </c>
      <c r="B215" s="47"/>
      <c r="C215" s="26"/>
      <c r="D215" s="10">
        <v>6674</v>
      </c>
      <c r="E215" s="10">
        <v>6674</v>
      </c>
      <c r="F215" s="10"/>
      <c r="G215" s="10"/>
      <c r="H215" s="17">
        <f>D215+F215</f>
        <v>6674</v>
      </c>
      <c r="I215" s="17">
        <f>E215+G215</f>
        <v>6674</v>
      </c>
    </row>
    <row r="216" spans="1:9" ht="15.75" customHeight="1">
      <c r="A216" s="7">
        <v>2112</v>
      </c>
      <c r="B216" s="47"/>
      <c r="C216" s="26"/>
      <c r="D216" s="10"/>
      <c r="E216" s="10"/>
      <c r="F216" s="10"/>
      <c r="G216" s="10"/>
      <c r="H216" s="17"/>
      <c r="I216" s="17"/>
    </row>
    <row r="217" spans="1:9" ht="15.75" customHeight="1">
      <c r="A217" s="7">
        <v>2120</v>
      </c>
      <c r="B217" s="47"/>
      <c r="C217" s="26"/>
      <c r="D217" s="10">
        <v>1423.28</v>
      </c>
      <c r="E217" s="10">
        <v>1417.03527</v>
      </c>
      <c r="F217" s="10"/>
      <c r="G217" s="10"/>
      <c r="H217" s="17">
        <f aca="true" t="shared" si="17" ref="H217:H227">D217+F217</f>
        <v>1423.28</v>
      </c>
      <c r="I217" s="17">
        <f aca="true" t="shared" si="18" ref="I217:I227">E217+G217</f>
        <v>1417.03527</v>
      </c>
    </row>
    <row r="218" spans="1:9" ht="15.75" customHeight="1">
      <c r="A218" s="7">
        <v>2210</v>
      </c>
      <c r="B218" s="47"/>
      <c r="C218" s="26"/>
      <c r="D218" s="10">
        <v>638.917</v>
      </c>
      <c r="E218" s="10">
        <v>638.90791</v>
      </c>
      <c r="F218" s="10">
        <v>114.01448</v>
      </c>
      <c r="G218" s="10">
        <v>76.37664</v>
      </c>
      <c r="H218" s="17">
        <f t="shared" si="17"/>
        <v>752.9314800000001</v>
      </c>
      <c r="I218" s="17">
        <f t="shared" si="18"/>
        <v>715.28455</v>
      </c>
    </row>
    <row r="219" spans="1:9" ht="15.75" customHeight="1">
      <c r="A219" s="7">
        <v>2220</v>
      </c>
      <c r="B219" s="47"/>
      <c r="C219" s="26"/>
      <c r="D219" s="10">
        <v>6.4</v>
      </c>
      <c r="E219" s="10">
        <v>6.4</v>
      </c>
      <c r="F219" s="10"/>
      <c r="G219" s="10"/>
      <c r="H219" s="17">
        <f t="shared" si="17"/>
        <v>6.4</v>
      </c>
      <c r="I219" s="17">
        <f t="shared" si="18"/>
        <v>6.4</v>
      </c>
    </row>
    <row r="220" spans="1:9" ht="15.75" customHeight="1">
      <c r="A220" s="7">
        <v>2230</v>
      </c>
      <c r="B220" s="47"/>
      <c r="C220" s="26"/>
      <c r="D220" s="10"/>
      <c r="E220" s="10"/>
      <c r="F220" s="10"/>
      <c r="G220" s="10"/>
      <c r="H220" s="17"/>
      <c r="I220" s="17"/>
    </row>
    <row r="221" spans="1:9" ht="15.75" customHeight="1">
      <c r="A221" s="7">
        <v>2240</v>
      </c>
      <c r="B221" s="47"/>
      <c r="C221" s="26"/>
      <c r="D221" s="10">
        <v>1333.591</v>
      </c>
      <c r="E221" s="10">
        <v>1333.58726</v>
      </c>
      <c r="F221" s="10">
        <v>118.16671</v>
      </c>
      <c r="G221" s="10">
        <v>45.80221</v>
      </c>
      <c r="H221" s="17">
        <f t="shared" si="17"/>
        <v>1451.7577099999999</v>
      </c>
      <c r="I221" s="17">
        <f t="shared" si="18"/>
        <v>1379.38947</v>
      </c>
    </row>
    <row r="222" spans="1:9" ht="15.75" customHeight="1">
      <c r="A222" s="7">
        <v>2250</v>
      </c>
      <c r="B222" s="47"/>
      <c r="C222" s="26"/>
      <c r="D222" s="10">
        <v>294.712</v>
      </c>
      <c r="E222" s="10">
        <v>294.712</v>
      </c>
      <c r="F222" s="10">
        <v>36.99023</v>
      </c>
      <c r="G222" s="10">
        <v>26.8095</v>
      </c>
      <c r="H222" s="17">
        <f t="shared" si="17"/>
        <v>331.70223</v>
      </c>
      <c r="I222" s="17">
        <f t="shared" si="18"/>
        <v>321.5215</v>
      </c>
    </row>
    <row r="223" spans="1:9" ht="15.75" customHeight="1">
      <c r="A223" s="7">
        <v>2270</v>
      </c>
      <c r="B223" s="47"/>
      <c r="C223" s="26"/>
      <c r="D223" s="10">
        <v>1107.733</v>
      </c>
      <c r="E223" s="10">
        <v>1104.34058</v>
      </c>
      <c r="F223" s="10"/>
      <c r="G223" s="10"/>
      <c r="H223" s="17">
        <f t="shared" si="17"/>
        <v>1107.733</v>
      </c>
      <c r="I223" s="17">
        <f t="shared" si="18"/>
        <v>1104.34058</v>
      </c>
    </row>
    <row r="224" spans="1:9" ht="15.75" customHeight="1">
      <c r="A224" s="7">
        <v>2280</v>
      </c>
      <c r="B224" s="47"/>
      <c r="C224" s="26"/>
      <c r="D224" s="10">
        <v>6.067</v>
      </c>
      <c r="E224" s="10">
        <v>6.067</v>
      </c>
      <c r="F224" s="10">
        <v>0.3</v>
      </c>
      <c r="G224" s="10">
        <v>0.3</v>
      </c>
      <c r="H224" s="17">
        <f t="shared" si="17"/>
        <v>6.367</v>
      </c>
      <c r="I224" s="17">
        <f t="shared" si="18"/>
        <v>6.367</v>
      </c>
    </row>
    <row r="225" spans="1:9" ht="15.75" customHeight="1">
      <c r="A225" s="7">
        <v>2720</v>
      </c>
      <c r="B225" s="47"/>
      <c r="C225" s="26"/>
      <c r="D225" s="10"/>
      <c r="E225" s="10"/>
      <c r="F225" s="10"/>
      <c r="G225" s="10"/>
      <c r="H225" s="17">
        <f t="shared" si="17"/>
        <v>0</v>
      </c>
      <c r="I225" s="17">
        <f t="shared" si="18"/>
        <v>0</v>
      </c>
    </row>
    <row r="226" spans="1:9" ht="15.75" customHeight="1">
      <c r="A226" s="7">
        <v>2730</v>
      </c>
      <c r="B226" s="47"/>
      <c r="C226" s="26"/>
      <c r="D226" s="10"/>
      <c r="E226" s="10"/>
      <c r="F226" s="10"/>
      <c r="G226" s="10"/>
      <c r="H226" s="17">
        <f t="shared" si="17"/>
        <v>0</v>
      </c>
      <c r="I226" s="17"/>
    </row>
    <row r="227" spans="1:9" ht="15.75" customHeight="1">
      <c r="A227" s="7">
        <v>2800</v>
      </c>
      <c r="B227" s="47"/>
      <c r="C227" s="26"/>
      <c r="D227" s="10">
        <v>14.3</v>
      </c>
      <c r="E227" s="10">
        <v>12</v>
      </c>
      <c r="F227" s="10">
        <v>16.9</v>
      </c>
      <c r="G227" s="10">
        <v>13.64043</v>
      </c>
      <c r="H227" s="17">
        <f t="shared" si="17"/>
        <v>31.2</v>
      </c>
      <c r="I227" s="17">
        <f t="shared" si="18"/>
        <v>25.640430000000002</v>
      </c>
    </row>
    <row r="228" spans="1:9" ht="15.75" customHeight="1">
      <c r="A228" s="7">
        <v>3110</v>
      </c>
      <c r="B228" s="48"/>
      <c r="C228" s="26"/>
      <c r="D228" s="10"/>
      <c r="E228" s="10"/>
      <c r="F228" s="10"/>
      <c r="G228" s="10"/>
      <c r="H228" s="17"/>
      <c r="I228" s="17"/>
    </row>
    <row r="229" spans="1:9" ht="15.75" customHeight="1">
      <c r="A229" s="7">
        <v>3120</v>
      </c>
      <c r="B229" s="48"/>
      <c r="C229" s="26"/>
      <c r="D229" s="10"/>
      <c r="E229" s="10"/>
      <c r="F229" s="10"/>
      <c r="G229" s="10"/>
      <c r="H229" s="17"/>
      <c r="I229" s="17"/>
    </row>
    <row r="230" spans="1:9" ht="15.75" customHeight="1">
      <c r="A230" s="7">
        <v>3140</v>
      </c>
      <c r="B230" s="48"/>
      <c r="C230" s="26"/>
      <c r="D230" s="10"/>
      <c r="E230" s="10"/>
      <c r="F230" s="10"/>
      <c r="G230" s="10"/>
      <c r="H230" s="17"/>
      <c r="I230" s="17"/>
    </row>
    <row r="231" spans="1:9" ht="15.75" customHeight="1">
      <c r="A231" s="7">
        <v>3210</v>
      </c>
      <c r="B231" s="48"/>
      <c r="C231" s="27"/>
      <c r="D231" s="10"/>
      <c r="E231" s="10"/>
      <c r="F231" s="10"/>
      <c r="G231" s="10"/>
      <c r="H231" s="17"/>
      <c r="I231" s="17"/>
    </row>
    <row r="232" spans="1:10" ht="15.75" customHeight="1">
      <c r="A232" s="22" t="s">
        <v>46</v>
      </c>
      <c r="B232" s="46" t="s">
        <v>54</v>
      </c>
      <c r="C232" s="25" t="s">
        <v>48</v>
      </c>
      <c r="D232" s="19">
        <f>SUM(D233:D245)</f>
        <v>0</v>
      </c>
      <c r="E232" s="19">
        <f>SUM(E233:E245)</f>
        <v>0</v>
      </c>
      <c r="F232" s="20">
        <f>SUM(F233:F249)</f>
        <v>1799</v>
      </c>
      <c r="G232" s="20">
        <f>SUM(G233:G249)</f>
        <v>1631.43998</v>
      </c>
      <c r="H232" s="20">
        <f>SUM(H233:H249)</f>
        <v>1799</v>
      </c>
      <c r="I232" s="20">
        <f>SUM(I233:I249)</f>
        <v>1631.43998</v>
      </c>
      <c r="J232" s="6"/>
    </row>
    <row r="233" spans="1:9" ht="15.75" customHeight="1">
      <c r="A233" s="7">
        <v>2111</v>
      </c>
      <c r="B233" s="47"/>
      <c r="C233" s="26"/>
      <c r="D233" s="10"/>
      <c r="E233" s="10"/>
      <c r="F233" s="10"/>
      <c r="G233" s="10"/>
      <c r="H233" s="17"/>
      <c r="I233" s="17"/>
    </row>
    <row r="234" spans="1:9" ht="15.75" customHeight="1">
      <c r="A234" s="7">
        <v>2112</v>
      </c>
      <c r="B234" s="47"/>
      <c r="C234" s="26"/>
      <c r="D234" s="10"/>
      <c r="E234" s="10"/>
      <c r="F234" s="10"/>
      <c r="G234" s="10"/>
      <c r="H234" s="17"/>
      <c r="I234" s="17"/>
    </row>
    <row r="235" spans="1:9" ht="15.75" customHeight="1">
      <c r="A235" s="7">
        <v>2120</v>
      </c>
      <c r="B235" s="47"/>
      <c r="C235" s="26"/>
      <c r="D235" s="10"/>
      <c r="E235" s="10"/>
      <c r="F235" s="10"/>
      <c r="G235" s="10"/>
      <c r="H235" s="17"/>
      <c r="I235" s="17"/>
    </row>
    <row r="236" spans="1:9" ht="15.75" customHeight="1">
      <c r="A236" s="7">
        <v>2210</v>
      </c>
      <c r="B236" s="47"/>
      <c r="C236" s="26"/>
      <c r="D236" s="10"/>
      <c r="E236" s="10"/>
      <c r="F236" s="10"/>
      <c r="G236" s="10"/>
      <c r="H236" s="17"/>
      <c r="I236" s="17"/>
    </row>
    <row r="237" spans="1:9" ht="15.75" customHeight="1">
      <c r="A237" s="7">
        <v>2220</v>
      </c>
      <c r="B237" s="47"/>
      <c r="C237" s="26"/>
      <c r="D237" s="10"/>
      <c r="E237" s="10"/>
      <c r="F237" s="10"/>
      <c r="G237" s="10"/>
      <c r="H237" s="17"/>
      <c r="I237" s="17"/>
    </row>
    <row r="238" spans="1:9" ht="15.75" customHeight="1">
      <c r="A238" s="7">
        <v>2230</v>
      </c>
      <c r="B238" s="47"/>
      <c r="C238" s="26"/>
      <c r="D238" s="10"/>
      <c r="E238" s="10"/>
      <c r="F238" s="10"/>
      <c r="G238" s="10"/>
      <c r="H238" s="17"/>
      <c r="I238" s="17"/>
    </row>
    <row r="239" spans="1:9" ht="15.75" customHeight="1">
      <c r="A239" s="7">
        <v>2240</v>
      </c>
      <c r="B239" s="47"/>
      <c r="C239" s="26"/>
      <c r="D239" s="10"/>
      <c r="E239" s="10"/>
      <c r="F239" s="10"/>
      <c r="G239" s="10"/>
      <c r="H239" s="17"/>
      <c r="I239" s="17"/>
    </row>
    <row r="240" spans="1:9" ht="15.75" customHeight="1">
      <c r="A240" s="7">
        <v>2250</v>
      </c>
      <c r="B240" s="47"/>
      <c r="C240" s="26"/>
      <c r="D240" s="10"/>
      <c r="E240" s="10"/>
      <c r="F240" s="10"/>
      <c r="G240" s="10"/>
      <c r="H240" s="17"/>
      <c r="I240" s="17"/>
    </row>
    <row r="241" spans="1:9" ht="15.75" customHeight="1">
      <c r="A241" s="7">
        <v>2270</v>
      </c>
      <c r="B241" s="47"/>
      <c r="C241" s="26"/>
      <c r="D241" s="10"/>
      <c r="E241" s="10"/>
      <c r="F241" s="10"/>
      <c r="G241" s="10"/>
      <c r="H241" s="17"/>
      <c r="I241" s="17"/>
    </row>
    <row r="242" spans="1:9" ht="15.75" customHeight="1">
      <c r="A242" s="7">
        <v>2280</v>
      </c>
      <c r="B242" s="47"/>
      <c r="C242" s="26"/>
      <c r="D242" s="10"/>
      <c r="E242" s="10"/>
      <c r="F242" s="10"/>
      <c r="G242" s="10"/>
      <c r="H242" s="17"/>
      <c r="I242" s="17"/>
    </row>
    <row r="243" spans="1:9" ht="15.75" customHeight="1">
      <c r="A243" s="7">
        <v>2720</v>
      </c>
      <c r="B243" s="47"/>
      <c r="C243" s="26"/>
      <c r="D243" s="10"/>
      <c r="E243" s="10"/>
      <c r="F243" s="10"/>
      <c r="G243" s="10"/>
      <c r="H243" s="17"/>
      <c r="I243" s="17"/>
    </row>
    <row r="244" spans="1:9" ht="15.75" customHeight="1">
      <c r="A244" s="7">
        <v>2730</v>
      </c>
      <c r="B244" s="47"/>
      <c r="C244" s="26"/>
      <c r="D244" s="10"/>
      <c r="E244" s="10"/>
      <c r="F244" s="10"/>
      <c r="G244" s="10"/>
      <c r="H244" s="17"/>
      <c r="I244" s="17"/>
    </row>
    <row r="245" spans="1:9" ht="15.75" customHeight="1">
      <c r="A245" s="7">
        <v>2800</v>
      </c>
      <c r="B245" s="47"/>
      <c r="C245" s="26"/>
      <c r="D245" s="10"/>
      <c r="E245" s="10"/>
      <c r="F245" s="10"/>
      <c r="G245" s="10"/>
      <c r="H245" s="17"/>
      <c r="I245" s="17"/>
    </row>
    <row r="246" spans="1:9" ht="15.75" customHeight="1">
      <c r="A246" s="7">
        <v>3110</v>
      </c>
      <c r="B246" s="47"/>
      <c r="C246" s="26"/>
      <c r="D246" s="10"/>
      <c r="E246" s="10"/>
      <c r="F246" s="10"/>
      <c r="G246" s="10"/>
      <c r="H246" s="17"/>
      <c r="I246" s="17"/>
    </row>
    <row r="247" spans="1:9" ht="15.75" customHeight="1">
      <c r="A247" s="7">
        <v>3120</v>
      </c>
      <c r="B247" s="47"/>
      <c r="C247" s="26"/>
      <c r="D247" s="10"/>
      <c r="E247" s="10"/>
      <c r="F247" s="10"/>
      <c r="G247" s="10"/>
      <c r="H247" s="17"/>
      <c r="I247" s="17"/>
    </row>
    <row r="248" spans="1:9" ht="15.75" customHeight="1">
      <c r="A248" s="7">
        <v>3140</v>
      </c>
      <c r="B248" s="47"/>
      <c r="C248" s="26"/>
      <c r="D248" s="10"/>
      <c r="E248" s="10"/>
      <c r="F248" s="10"/>
      <c r="G248" s="10"/>
      <c r="H248" s="17"/>
      <c r="I248" s="17"/>
    </row>
    <row r="249" spans="1:9" ht="15.75" customHeight="1">
      <c r="A249" s="7">
        <v>3142</v>
      </c>
      <c r="B249" s="49"/>
      <c r="C249" s="27"/>
      <c r="D249" s="10"/>
      <c r="E249" s="10"/>
      <c r="F249" s="10">
        <v>1799</v>
      </c>
      <c r="G249" s="10">
        <v>1631.43998</v>
      </c>
      <c r="H249" s="17">
        <f>F249</f>
        <v>1799</v>
      </c>
      <c r="I249" s="17">
        <f>G249</f>
        <v>1631.43998</v>
      </c>
    </row>
    <row r="250" spans="1:10" ht="15.75" customHeight="1">
      <c r="A250" s="22" t="s">
        <v>49</v>
      </c>
      <c r="B250" s="46" t="s">
        <v>25</v>
      </c>
      <c r="C250" s="25" t="s">
        <v>47</v>
      </c>
      <c r="D250" s="19">
        <f>SUM(D251:D263)</f>
        <v>0</v>
      </c>
      <c r="E250" s="19">
        <f>SUM(E251:E263)</f>
        <v>0</v>
      </c>
      <c r="F250" s="20">
        <f>SUM(F251:F267)</f>
        <v>1635.37</v>
      </c>
      <c r="G250" s="20">
        <f>SUM(G251:G267)</f>
        <v>1606.277</v>
      </c>
      <c r="H250" s="20">
        <f>SUM(H251:H267)</f>
        <v>1635.37</v>
      </c>
      <c r="I250" s="20">
        <f>SUM(I251:I267)</f>
        <v>1606.277</v>
      </c>
      <c r="J250" s="6"/>
    </row>
    <row r="251" spans="1:9" ht="15.75" customHeight="1">
      <c r="A251" s="7">
        <v>2111</v>
      </c>
      <c r="B251" s="47"/>
      <c r="C251" s="26"/>
      <c r="D251" s="10"/>
      <c r="E251" s="10"/>
      <c r="F251" s="10"/>
      <c r="G251" s="10"/>
      <c r="H251" s="17"/>
      <c r="I251" s="17"/>
    </row>
    <row r="252" spans="1:9" ht="15.75" customHeight="1">
      <c r="A252" s="7">
        <v>2112</v>
      </c>
      <c r="B252" s="47"/>
      <c r="C252" s="26"/>
      <c r="D252" s="10"/>
      <c r="E252" s="10"/>
      <c r="F252" s="10"/>
      <c r="G252" s="10"/>
      <c r="H252" s="17"/>
      <c r="I252" s="17"/>
    </row>
    <row r="253" spans="1:9" ht="15.75" customHeight="1">
      <c r="A253" s="7">
        <v>2120</v>
      </c>
      <c r="B253" s="47"/>
      <c r="C253" s="26"/>
      <c r="D253" s="10"/>
      <c r="E253" s="10"/>
      <c r="F253" s="10"/>
      <c r="G253" s="10"/>
      <c r="H253" s="17"/>
      <c r="I253" s="17"/>
    </row>
    <row r="254" spans="1:9" ht="15.75" customHeight="1">
      <c r="A254" s="7">
        <v>2210</v>
      </c>
      <c r="B254" s="47"/>
      <c r="C254" s="26"/>
      <c r="D254" s="10"/>
      <c r="E254" s="10"/>
      <c r="F254" s="10"/>
      <c r="G254" s="10"/>
      <c r="H254" s="17"/>
      <c r="I254" s="17"/>
    </row>
    <row r="255" spans="1:9" ht="15.75" customHeight="1">
      <c r="A255" s="7">
        <v>2220</v>
      </c>
      <c r="B255" s="47"/>
      <c r="C255" s="26"/>
      <c r="D255" s="10"/>
      <c r="E255" s="10"/>
      <c r="F255" s="10"/>
      <c r="G255" s="10"/>
      <c r="H255" s="17"/>
      <c r="I255" s="17"/>
    </row>
    <row r="256" spans="1:9" ht="15.75" customHeight="1">
      <c r="A256" s="7">
        <v>2230</v>
      </c>
      <c r="B256" s="47"/>
      <c r="C256" s="26"/>
      <c r="D256" s="10"/>
      <c r="E256" s="10"/>
      <c r="F256" s="10"/>
      <c r="G256" s="10"/>
      <c r="H256" s="17"/>
      <c r="I256" s="17"/>
    </row>
    <row r="257" spans="1:9" ht="15.75" customHeight="1">
      <c r="A257" s="7">
        <v>2240</v>
      </c>
      <c r="B257" s="47"/>
      <c r="C257" s="26"/>
      <c r="D257" s="10"/>
      <c r="E257" s="10"/>
      <c r="F257" s="10"/>
      <c r="G257" s="10"/>
      <c r="H257" s="17"/>
      <c r="I257" s="17"/>
    </row>
    <row r="258" spans="1:9" ht="15.75" customHeight="1">
      <c r="A258" s="7">
        <v>2250</v>
      </c>
      <c r="B258" s="47"/>
      <c r="C258" s="26"/>
      <c r="D258" s="10"/>
      <c r="E258" s="10"/>
      <c r="F258" s="10"/>
      <c r="G258" s="10"/>
      <c r="H258" s="17"/>
      <c r="I258" s="17"/>
    </row>
    <row r="259" spans="1:9" ht="15.75" customHeight="1">
      <c r="A259" s="7">
        <v>2270</v>
      </c>
      <c r="B259" s="47"/>
      <c r="C259" s="26"/>
      <c r="D259" s="10"/>
      <c r="E259" s="10"/>
      <c r="F259" s="10"/>
      <c r="G259" s="10"/>
      <c r="H259" s="17"/>
      <c r="I259" s="17"/>
    </row>
    <row r="260" spans="1:9" ht="15.75" customHeight="1">
      <c r="A260" s="7">
        <v>2280</v>
      </c>
      <c r="B260" s="47"/>
      <c r="C260" s="26"/>
      <c r="D260" s="10"/>
      <c r="E260" s="10"/>
      <c r="F260" s="10"/>
      <c r="G260" s="10"/>
      <c r="H260" s="17"/>
      <c r="I260" s="17"/>
    </row>
    <row r="261" spans="1:9" ht="15.75" customHeight="1">
      <c r="A261" s="7">
        <v>2720</v>
      </c>
      <c r="B261" s="47"/>
      <c r="C261" s="26"/>
      <c r="D261" s="10"/>
      <c r="E261" s="10"/>
      <c r="F261" s="10"/>
      <c r="G261" s="10"/>
      <c r="H261" s="17"/>
      <c r="I261" s="17"/>
    </row>
    <row r="262" spans="1:9" ht="15.75" customHeight="1">
      <c r="A262" s="7">
        <v>2730</v>
      </c>
      <c r="B262" s="47"/>
      <c r="C262" s="26"/>
      <c r="D262" s="10"/>
      <c r="E262" s="10"/>
      <c r="F262" s="10"/>
      <c r="G262" s="10"/>
      <c r="H262" s="17"/>
      <c r="I262" s="17"/>
    </row>
    <row r="263" spans="1:9" ht="15.75" customHeight="1">
      <c r="A263" s="7">
        <v>2800</v>
      </c>
      <c r="B263" s="47"/>
      <c r="C263" s="26"/>
      <c r="D263" s="10"/>
      <c r="E263" s="10"/>
      <c r="F263" s="10"/>
      <c r="G263" s="10"/>
      <c r="H263" s="17"/>
      <c r="I263" s="17"/>
    </row>
    <row r="264" spans="1:9" ht="15.75" customHeight="1">
      <c r="A264" s="7">
        <v>3110</v>
      </c>
      <c r="B264" s="47"/>
      <c r="C264" s="26"/>
      <c r="D264" s="10"/>
      <c r="E264" s="10"/>
      <c r="F264" s="10"/>
      <c r="G264" s="10"/>
      <c r="H264" s="17"/>
      <c r="I264" s="17"/>
    </row>
    <row r="265" spans="1:9" ht="15.75" customHeight="1">
      <c r="A265" s="7">
        <v>3132</v>
      </c>
      <c r="B265" s="47"/>
      <c r="C265" s="26"/>
      <c r="D265" s="10"/>
      <c r="E265" s="10"/>
      <c r="F265" s="10">
        <v>1635.37</v>
      </c>
      <c r="G265" s="10">
        <v>1606.277</v>
      </c>
      <c r="H265" s="17">
        <f>F265</f>
        <v>1635.37</v>
      </c>
      <c r="I265" s="17">
        <f>G265</f>
        <v>1606.277</v>
      </c>
    </row>
    <row r="266" spans="1:9" ht="15.75" customHeight="1">
      <c r="A266" s="7">
        <v>3140</v>
      </c>
      <c r="B266" s="47"/>
      <c r="C266" s="26"/>
      <c r="D266" s="10"/>
      <c r="E266" s="10"/>
      <c r="F266" s="10"/>
      <c r="G266" s="10"/>
      <c r="H266" s="17"/>
      <c r="I266" s="17"/>
    </row>
    <row r="267" spans="1:9" ht="15.75" customHeight="1">
      <c r="A267" s="7">
        <v>3210</v>
      </c>
      <c r="B267" s="49"/>
      <c r="C267" s="27"/>
      <c r="D267" s="10"/>
      <c r="E267" s="10"/>
      <c r="F267" s="10"/>
      <c r="G267" s="10"/>
      <c r="H267" s="17"/>
      <c r="I267" s="17"/>
    </row>
  </sheetData>
  <sheetProtection/>
  <mergeCells count="40">
    <mergeCell ref="B196:B213"/>
    <mergeCell ref="C196:C213"/>
    <mergeCell ref="C214:C231"/>
    <mergeCell ref="B52:B65"/>
    <mergeCell ref="C52:C65"/>
    <mergeCell ref="B70:B83"/>
    <mergeCell ref="C70:C87"/>
    <mergeCell ref="B88:B101"/>
    <mergeCell ref="C88:C105"/>
    <mergeCell ref="C106:C123"/>
    <mergeCell ref="B106:B123"/>
    <mergeCell ref="B160:B173"/>
    <mergeCell ref="C160:C173"/>
    <mergeCell ref="C142:C159"/>
    <mergeCell ref="B142:B159"/>
    <mergeCell ref="H11:I11"/>
    <mergeCell ref="A4:I4"/>
    <mergeCell ref="A5:I5"/>
    <mergeCell ref="A6:I6"/>
    <mergeCell ref="A7:I7"/>
    <mergeCell ref="A8:I8"/>
    <mergeCell ref="A9:I9"/>
    <mergeCell ref="A11:A12"/>
    <mergeCell ref="B11:B12"/>
    <mergeCell ref="C11:C12"/>
    <mergeCell ref="B250:B267"/>
    <mergeCell ref="C250:C267"/>
    <mergeCell ref="D11:E11"/>
    <mergeCell ref="F11:G11"/>
    <mergeCell ref="A33:C33"/>
    <mergeCell ref="B34:B47"/>
    <mergeCell ref="C34:C47"/>
    <mergeCell ref="B124:B137"/>
    <mergeCell ref="A14:C14"/>
    <mergeCell ref="C124:C137"/>
    <mergeCell ref="B232:B249"/>
    <mergeCell ref="C232:C249"/>
    <mergeCell ref="B214:B227"/>
    <mergeCell ref="C178:C195"/>
    <mergeCell ref="B178:B19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Gubko T</cp:lastModifiedBy>
  <cp:lastPrinted>2019-03-14T14:24:20Z</cp:lastPrinted>
  <dcterms:created xsi:type="dcterms:W3CDTF">2011-04-18T08:50:18Z</dcterms:created>
  <dcterms:modified xsi:type="dcterms:W3CDTF">2019-03-14T14:39:20Z</dcterms:modified>
  <cp:category/>
  <cp:version/>
  <cp:contentType/>
  <cp:contentStatus/>
</cp:coreProperties>
</file>